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ałacznik 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<sst xmlns="http://schemas.openxmlformats.org/spreadsheetml/2006/main" count="136" uniqueCount="131">
  <si>
    <t>L.p.</t>
  </si>
  <si>
    <t>Wyszczególnienie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</si>
  <si>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</si>
  <si>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</si>
  <si>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</si>
  <si>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</si>
  <si>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</si>
  <si>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</si>
  <si>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</si>
  <si>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</si>
  <si>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</si>
  <si>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</si>
  <si>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</si>
  <si>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</si>
  <si>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</si>
  <si>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</si>
  <si>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</si>
  <si>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</si>
  <si>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</si>
  <si>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</si>
  <si>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</si>
  <si>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</si>
  <si>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</si>
  <si>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</si>
  <si>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</si>
  <si>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</si>
  <si>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</si>
  <si>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</si>
  <si>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</si>
  <si>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</si>
  <si>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</si>
  <si>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</si>
  <si>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</si>
  <si>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</si>
  <si>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</si>
  <si>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</si>
  <si>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</si>
  <si>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</si>
  <si>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</si>
  <si>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</si>
  <si>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</si>
  <si>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</si>
  <si>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</si>
  <si>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>2.1.3.1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</si>
  <si>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</si>
  <si>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</si>
  <si>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</si>
  <si>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</si>
  <si>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</si>
  <si>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</si>
  <si>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</si>
  <si>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</si>
  <si>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</si>
  <si>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</si>
  <si>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</si>
  <si>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</si>
  <si>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</si>
  <si>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</si>
  <si>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</si>
  <si>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</si>
  <si>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</si>
  <si>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</si>
  <si>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</si>
  <si>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</si>
  <si>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</si>
  <si>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</si>
  <si>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</si>
  <si>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</si>
  <si>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</si>
  <si>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</si>
  <si>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</si>
  <si>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</si>
  <si>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</si>
  <si>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Wskaźnik spłaty zobowiązań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</si>
  <si>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</si>
  <si>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</si>
  <si>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</si>
  <si>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</si>
  <si>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</si>
  <si>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</si>
  <si>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</si>
  <si>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</si>
  <si>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</si>
  <si>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</si>
  <si>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</si>
  <si>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</si>
  <si>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</si>
  <si>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</si>
  <si>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</si>
  <si>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</si>
  <si>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</si>
  <si>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</si>
  <si>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</si>
  <si>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</si>
  <si>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</si>
  <si>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</si>
  <si>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</si>
  <si>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</si>
  <si>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</si>
  <si>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</si>
  <si>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</si>
  <si>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</si>
  <si>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</si>
  <si>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</si>
  <si>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</si>
  <si>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</si>
  <si>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</si>
  <si>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</si>
  <si>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</si>
  <si>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</si>
  <si>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</si>
  <si>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</si>
  <si>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</si>
  <si>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</si>
  <si>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</si>
  <si>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</si>
  <si>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</si>
  <si>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</si>
  <si>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</si>
  <si>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</si>
  <si>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</si>
  <si>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</si>
  <si>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</si>
  <si>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</si>
  <si>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</si>
  <si>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</si>
  <si>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</si>
  <si>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</si>
  <si>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</si>
  <si>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</si>
  <si>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Załącznik Nr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</si>
</sst>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horizontal="center"/>
    </xf>
    <xf numFmtId="4" fontId="36" fillId="0" borderId="10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7" xfId="0" applyFont="1" applyBorder="1" applyAlignment="1">
      <alignment/>
    </xf>
    <xf numFmtId="4" fontId="36" fillId="0" borderId="13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0" fontId="37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PageLayoutView="0" workbookViewId="0" topLeftCell="A76">
      <selection activeCell="C73" sqref="C73"/>
    </sheetView>
  </sheetViews>
  <sheetFormatPr defaultColWidth="9.140625" defaultRowHeight="15"/>
  <cols>
    <col min="1" max="1" width="5.8515625" style="10" customWidth="1"/>
    <col min="2" max="2" width="39.57421875" style="1" customWidth="1"/>
    <col min="3" max="24" width="11.7109375" style="0" customWidth="1"/>
    <col min="25" max="25" width="12.28125" style="0" customWidth="1"/>
  </cols>
  <sheetData>
    <row r="1" ht="19.5" thickBot="1">
      <c r="B1" s="17" t="s">
        <v>130</v>
      </c>
    </row>
    <row r="2" spans="1:24" s="2" customFormat="1" ht="32.25" customHeight="1">
      <c r="A2" s="7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5" t="s">
        <v>23</v>
      </c>
    </row>
    <row r="3" spans="1:24" ht="15">
      <c r="A3" s="8">
        <v>1</v>
      </c>
      <c r="B3" s="3" t="s">
        <v>24</v>
      </c>
      <c r="C3" s="11">
        <v>51318163.8</v>
      </c>
      <c r="D3" s="11">
        <v>44200000</v>
      </c>
      <c r="E3" s="11">
        <v>43500000</v>
      </c>
      <c r="F3" s="11">
        <v>43500000</v>
      </c>
      <c r="G3" s="11">
        <v>43500000</v>
      </c>
      <c r="H3" s="11">
        <v>43500000</v>
      </c>
      <c r="I3" s="11">
        <v>43500000</v>
      </c>
      <c r="J3" s="11">
        <v>43500000</v>
      </c>
      <c r="K3" s="11">
        <v>43500000</v>
      </c>
      <c r="L3" s="11">
        <v>44000000</v>
      </c>
      <c r="M3" s="11">
        <v>44000000</v>
      </c>
      <c r="N3" s="11">
        <v>44000000</v>
      </c>
      <c r="O3" s="11">
        <v>44000000</v>
      </c>
      <c r="P3" s="11">
        <v>44000000</v>
      </c>
      <c r="Q3" s="11">
        <v>44000000</v>
      </c>
      <c r="R3" s="11">
        <v>44000000</v>
      </c>
      <c r="S3" s="11">
        <v>44000000</v>
      </c>
      <c r="T3" s="11">
        <v>44000000</v>
      </c>
      <c r="U3" s="11">
        <v>44000000</v>
      </c>
      <c r="V3" s="11">
        <v>44000000</v>
      </c>
      <c r="W3" s="11">
        <v>44000000</v>
      </c>
      <c r="X3" s="12">
        <v>44000000</v>
      </c>
    </row>
    <row r="4" spans="1:24" ht="15">
      <c r="A4" s="8" t="str">
        <f>"1.1"</f>
        <v>1.1</v>
      </c>
      <c r="B4" s="3" t="s">
        <v>25</v>
      </c>
      <c r="C4" s="11">
        <v>46413475.06</v>
      </c>
      <c r="D4" s="11">
        <v>43500000</v>
      </c>
      <c r="E4" s="11">
        <v>43500000</v>
      </c>
      <c r="F4" s="11">
        <v>43500000</v>
      </c>
      <c r="G4" s="11">
        <v>43500000</v>
      </c>
      <c r="H4" s="11">
        <v>43500000</v>
      </c>
      <c r="I4" s="11">
        <v>43500000</v>
      </c>
      <c r="J4" s="11">
        <v>43500000</v>
      </c>
      <c r="K4" s="11">
        <v>43500000</v>
      </c>
      <c r="L4" s="11">
        <v>44000000</v>
      </c>
      <c r="M4" s="11">
        <v>44000000</v>
      </c>
      <c r="N4" s="11">
        <v>44000000</v>
      </c>
      <c r="O4" s="11">
        <v>44000000</v>
      </c>
      <c r="P4" s="11">
        <v>44000000</v>
      </c>
      <c r="Q4" s="11">
        <v>44000000</v>
      </c>
      <c r="R4" s="11">
        <v>44000000</v>
      </c>
      <c r="S4" s="11">
        <v>44000000</v>
      </c>
      <c r="T4" s="11">
        <v>44000000</v>
      </c>
      <c r="U4" s="11">
        <v>44000000</v>
      </c>
      <c r="V4" s="11">
        <v>44000000</v>
      </c>
      <c r="W4" s="11">
        <v>44000000</v>
      </c>
      <c r="X4" s="12">
        <v>44000000</v>
      </c>
    </row>
    <row r="5" spans="1:24" ht="30">
      <c r="A5" s="8" t="str">
        <f>"1.1.1"</f>
        <v>1.1.1</v>
      </c>
      <c r="B5" s="3" t="s">
        <v>26</v>
      </c>
      <c r="C5" s="11">
        <v>7380516</v>
      </c>
      <c r="D5" s="11">
        <v>7400000</v>
      </c>
      <c r="E5" s="11">
        <v>7400000</v>
      </c>
      <c r="F5" s="11">
        <v>7400000</v>
      </c>
      <c r="G5" s="11">
        <v>7400000</v>
      </c>
      <c r="H5" s="11">
        <v>7400000</v>
      </c>
      <c r="I5" s="11">
        <v>7400000</v>
      </c>
      <c r="J5" s="11">
        <v>7400000</v>
      </c>
      <c r="K5" s="11">
        <v>7400000</v>
      </c>
      <c r="L5" s="11">
        <v>7500000</v>
      </c>
      <c r="M5" s="11">
        <v>7500000</v>
      </c>
      <c r="N5" s="11">
        <v>7500000</v>
      </c>
      <c r="O5" s="11">
        <v>7500000</v>
      </c>
      <c r="P5" s="11">
        <v>7500000</v>
      </c>
      <c r="Q5" s="11">
        <v>7500000</v>
      </c>
      <c r="R5" s="11">
        <v>7500000</v>
      </c>
      <c r="S5" s="11">
        <v>7500000</v>
      </c>
      <c r="T5" s="11">
        <v>7500000</v>
      </c>
      <c r="U5" s="11">
        <v>7500000</v>
      </c>
      <c r="V5" s="11">
        <v>7500000</v>
      </c>
      <c r="W5" s="11">
        <v>7500000</v>
      </c>
      <c r="X5" s="12">
        <v>7500000</v>
      </c>
    </row>
    <row r="6" spans="1:24" ht="30">
      <c r="A6" s="8" t="str">
        <f>"1.1.2"</f>
        <v>1.1.2</v>
      </c>
      <c r="B6" s="3" t="s">
        <v>27</v>
      </c>
      <c r="C6" s="11">
        <v>100000</v>
      </c>
      <c r="D6" s="11">
        <v>100000</v>
      </c>
      <c r="E6" s="11">
        <v>100000</v>
      </c>
      <c r="F6" s="11">
        <v>100000</v>
      </c>
      <c r="G6" s="11">
        <v>100000</v>
      </c>
      <c r="H6" s="11">
        <v>100000</v>
      </c>
      <c r="I6" s="11">
        <v>100000</v>
      </c>
      <c r="J6" s="11">
        <v>100000</v>
      </c>
      <c r="K6" s="11">
        <v>100000</v>
      </c>
      <c r="L6" s="11">
        <v>100000</v>
      </c>
      <c r="M6" s="11">
        <v>100000</v>
      </c>
      <c r="N6" s="11">
        <v>100000</v>
      </c>
      <c r="O6" s="11">
        <v>100000</v>
      </c>
      <c r="P6" s="11">
        <v>100000</v>
      </c>
      <c r="Q6" s="11">
        <v>100000</v>
      </c>
      <c r="R6" s="11">
        <v>100000</v>
      </c>
      <c r="S6" s="11">
        <v>100000</v>
      </c>
      <c r="T6" s="11">
        <v>100000</v>
      </c>
      <c r="U6" s="11">
        <v>100000</v>
      </c>
      <c r="V6" s="11">
        <v>100000</v>
      </c>
      <c r="W6" s="11">
        <v>100000</v>
      </c>
      <c r="X6" s="12">
        <v>100000</v>
      </c>
    </row>
    <row r="7" spans="1:24" ht="15">
      <c r="A7" s="8" t="str">
        <f>"1.1.3"</f>
        <v>1.1.3</v>
      </c>
      <c r="B7" s="3" t="s">
        <v>28</v>
      </c>
      <c r="C7" s="11">
        <v>17666728</v>
      </c>
      <c r="D7" s="11">
        <v>17500000</v>
      </c>
      <c r="E7" s="11">
        <v>17500000</v>
      </c>
      <c r="F7" s="11">
        <v>17500000</v>
      </c>
      <c r="G7" s="11">
        <v>17500000</v>
      </c>
      <c r="H7" s="11">
        <v>17500000</v>
      </c>
      <c r="I7" s="11">
        <v>17500000</v>
      </c>
      <c r="J7" s="11">
        <v>17500000</v>
      </c>
      <c r="K7" s="11">
        <v>17500000</v>
      </c>
      <c r="L7" s="11">
        <v>17500000</v>
      </c>
      <c r="M7" s="11">
        <v>17500000</v>
      </c>
      <c r="N7" s="11">
        <v>17500000</v>
      </c>
      <c r="O7" s="11">
        <v>17500000</v>
      </c>
      <c r="P7" s="11">
        <v>17500000</v>
      </c>
      <c r="Q7" s="11">
        <v>17500000</v>
      </c>
      <c r="R7" s="11">
        <v>17500000</v>
      </c>
      <c r="S7" s="11">
        <v>17500000</v>
      </c>
      <c r="T7" s="11">
        <v>17500000</v>
      </c>
      <c r="U7" s="11">
        <v>17500000</v>
      </c>
      <c r="V7" s="11">
        <v>17500000</v>
      </c>
      <c r="W7" s="11">
        <v>17500000</v>
      </c>
      <c r="X7" s="12">
        <v>17500000</v>
      </c>
    </row>
    <row r="8" spans="1:24" ht="15">
      <c r="A8" s="8" t="s">
        <v>29</v>
      </c>
      <c r="B8" s="3" t="s">
        <v>30</v>
      </c>
      <c r="C8" s="11">
        <v>10465770</v>
      </c>
      <c r="D8" s="11">
        <v>10500000</v>
      </c>
      <c r="E8" s="11">
        <v>10500000</v>
      </c>
      <c r="F8" s="11">
        <v>10500000</v>
      </c>
      <c r="G8" s="11">
        <v>10500000</v>
      </c>
      <c r="H8" s="11">
        <v>10500000</v>
      </c>
      <c r="I8" s="11">
        <v>10500000</v>
      </c>
      <c r="J8" s="11">
        <v>10500000</v>
      </c>
      <c r="K8" s="11">
        <v>10500000</v>
      </c>
      <c r="L8" s="11">
        <v>10500000</v>
      </c>
      <c r="M8" s="11">
        <v>10500000</v>
      </c>
      <c r="N8" s="11">
        <v>10500000</v>
      </c>
      <c r="O8" s="11">
        <v>10500000</v>
      </c>
      <c r="P8" s="11">
        <v>10500000</v>
      </c>
      <c r="Q8" s="11">
        <v>10500000</v>
      </c>
      <c r="R8" s="11">
        <v>10500000</v>
      </c>
      <c r="S8" s="11">
        <v>10500000</v>
      </c>
      <c r="T8" s="11">
        <v>10500000</v>
      </c>
      <c r="U8" s="11">
        <v>10500000</v>
      </c>
      <c r="V8" s="11">
        <v>10500000</v>
      </c>
      <c r="W8" s="11">
        <v>10500000</v>
      </c>
      <c r="X8" s="12">
        <v>10500000</v>
      </c>
    </row>
    <row r="9" spans="1:24" ht="15">
      <c r="A9" s="8" t="str">
        <f>"1.1.4"</f>
        <v>1.1.4</v>
      </c>
      <c r="B9" s="3" t="s">
        <v>31</v>
      </c>
      <c r="C9" s="11">
        <v>11856273</v>
      </c>
      <c r="D9" s="11">
        <v>12100000</v>
      </c>
      <c r="E9" s="11">
        <v>12100000</v>
      </c>
      <c r="F9" s="11">
        <v>12100000</v>
      </c>
      <c r="G9" s="11">
        <v>12100000</v>
      </c>
      <c r="H9" s="11">
        <v>12100000</v>
      </c>
      <c r="I9" s="11">
        <v>12100000</v>
      </c>
      <c r="J9" s="11">
        <v>12100000</v>
      </c>
      <c r="K9" s="11">
        <v>12100000</v>
      </c>
      <c r="L9" s="11">
        <v>12100000</v>
      </c>
      <c r="M9" s="11">
        <v>12100000</v>
      </c>
      <c r="N9" s="11">
        <v>12100000</v>
      </c>
      <c r="O9" s="11">
        <v>12100000</v>
      </c>
      <c r="P9" s="11">
        <v>12100000</v>
      </c>
      <c r="Q9" s="11">
        <v>12100000</v>
      </c>
      <c r="R9" s="11">
        <v>12100000</v>
      </c>
      <c r="S9" s="11">
        <v>12100000</v>
      </c>
      <c r="T9" s="11">
        <v>12100000</v>
      </c>
      <c r="U9" s="11">
        <v>12100000</v>
      </c>
      <c r="V9" s="11">
        <v>12100000</v>
      </c>
      <c r="W9" s="11">
        <v>12100000</v>
      </c>
      <c r="X9" s="12">
        <v>12100000</v>
      </c>
    </row>
    <row r="10" spans="1:24" ht="30">
      <c r="A10" s="8" t="str">
        <f>"1.1.5"</f>
        <v>1.1.5</v>
      </c>
      <c r="B10" s="3" t="s">
        <v>32</v>
      </c>
      <c r="C10" s="11">
        <v>7278916.06</v>
      </c>
      <c r="D10" s="11">
        <v>3000000</v>
      </c>
      <c r="E10" s="11">
        <v>3000000</v>
      </c>
      <c r="F10" s="11">
        <v>3000000</v>
      </c>
      <c r="G10" s="11">
        <v>3000000</v>
      </c>
      <c r="H10" s="11">
        <v>3000000</v>
      </c>
      <c r="I10" s="11">
        <v>3000000</v>
      </c>
      <c r="J10" s="11">
        <v>3000000</v>
      </c>
      <c r="K10" s="11">
        <v>3000000</v>
      </c>
      <c r="L10" s="11">
        <v>3000000</v>
      </c>
      <c r="M10" s="11">
        <v>3000000</v>
      </c>
      <c r="N10" s="11">
        <v>3000000</v>
      </c>
      <c r="O10" s="11">
        <v>3000000</v>
      </c>
      <c r="P10" s="11">
        <v>3000000</v>
      </c>
      <c r="Q10" s="11">
        <v>3000000</v>
      </c>
      <c r="R10" s="11">
        <v>3000000</v>
      </c>
      <c r="S10" s="11">
        <v>3000000</v>
      </c>
      <c r="T10" s="11">
        <v>3000000</v>
      </c>
      <c r="U10" s="11">
        <v>3000000</v>
      </c>
      <c r="V10" s="11">
        <v>3000000</v>
      </c>
      <c r="W10" s="11">
        <v>3000000</v>
      </c>
      <c r="X10" s="12">
        <v>3000000</v>
      </c>
    </row>
    <row r="11" spans="1:24" ht="15">
      <c r="A11" s="8" t="str">
        <f>"1.2"</f>
        <v>1.2</v>
      </c>
      <c r="B11" s="3" t="s">
        <v>33</v>
      </c>
      <c r="C11" s="11">
        <v>4904688.74</v>
      </c>
      <c r="D11" s="11">
        <v>700000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</row>
    <row r="12" spans="1:24" ht="15">
      <c r="A12" s="8" t="str">
        <f>"1.2.1"</f>
        <v>1.2.1</v>
      </c>
      <c r="B12" s="3" t="s">
        <v>34</v>
      </c>
      <c r="C12" s="11">
        <v>207000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2">
        <v>0</v>
      </c>
    </row>
    <row r="13" spans="1:24" ht="30">
      <c r="A13" s="8" t="str">
        <f>"1.2.2"</f>
        <v>1.2.2</v>
      </c>
      <c r="B13" s="3" t="s">
        <v>35</v>
      </c>
      <c r="C13" s="11">
        <v>4697688</v>
      </c>
      <c r="D13" s="11">
        <v>700000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</row>
    <row r="14" spans="1:24" ht="15">
      <c r="A14" s="8">
        <v>2</v>
      </c>
      <c r="B14" s="3" t="s">
        <v>36</v>
      </c>
      <c r="C14" s="11">
        <v>56200905.8</v>
      </c>
      <c r="D14" s="11">
        <v>41338406</v>
      </c>
      <c r="E14" s="11">
        <v>41480707</v>
      </c>
      <c r="F14" s="11">
        <v>41480707</v>
      </c>
      <c r="G14" s="11">
        <v>41506659</v>
      </c>
      <c r="H14" s="11">
        <v>42701331</v>
      </c>
      <c r="I14" s="11">
        <v>42771331</v>
      </c>
      <c r="J14" s="11">
        <v>42771331</v>
      </c>
      <c r="K14" s="11">
        <v>42771331</v>
      </c>
      <c r="L14" s="11">
        <v>43261331</v>
      </c>
      <c r="M14" s="11">
        <v>43691331</v>
      </c>
      <c r="N14" s="11">
        <v>43691331</v>
      </c>
      <c r="O14" s="11">
        <v>43691331</v>
      </c>
      <c r="P14" s="11">
        <v>43691331</v>
      </c>
      <c r="Q14" s="11">
        <v>43382662</v>
      </c>
      <c r="R14" s="11">
        <v>44000000</v>
      </c>
      <c r="S14" s="11">
        <v>44000000</v>
      </c>
      <c r="T14" s="11">
        <v>44000000</v>
      </c>
      <c r="U14" s="11">
        <v>44000000</v>
      </c>
      <c r="V14" s="11">
        <v>44000000</v>
      </c>
      <c r="W14" s="11">
        <v>44000000</v>
      </c>
      <c r="X14" s="12">
        <v>44000000</v>
      </c>
    </row>
    <row r="15" spans="1:24" ht="15">
      <c r="A15" s="8" t="str">
        <f>"2.1"</f>
        <v>2.1</v>
      </c>
      <c r="B15" s="3" t="s">
        <v>37</v>
      </c>
      <c r="C15" s="11">
        <v>44112906.8</v>
      </c>
      <c r="D15" s="11">
        <v>38124640</v>
      </c>
      <c r="E15" s="11">
        <v>39620000</v>
      </c>
      <c r="F15" s="11">
        <v>39800000</v>
      </c>
      <c r="G15" s="11">
        <v>39800000</v>
      </c>
      <c r="H15" s="11">
        <v>39800000</v>
      </c>
      <c r="I15" s="11">
        <v>39800000</v>
      </c>
      <c r="J15" s="11">
        <v>39800000</v>
      </c>
      <c r="K15" s="11">
        <v>39800000</v>
      </c>
      <c r="L15" s="11">
        <v>39800000</v>
      </c>
      <c r="M15" s="11">
        <v>40500000</v>
      </c>
      <c r="N15" s="11">
        <v>40500000</v>
      </c>
      <c r="O15" s="11">
        <v>40500000</v>
      </c>
      <c r="P15" s="11">
        <v>40500000</v>
      </c>
      <c r="Q15" s="11">
        <v>40500000</v>
      </c>
      <c r="R15" s="11">
        <v>40500000</v>
      </c>
      <c r="S15" s="11">
        <v>40500000</v>
      </c>
      <c r="T15" s="11">
        <v>40500000</v>
      </c>
      <c r="U15" s="11">
        <v>40500000</v>
      </c>
      <c r="V15" s="11">
        <v>40500000</v>
      </c>
      <c r="W15" s="11">
        <v>40500000</v>
      </c>
      <c r="X15" s="12">
        <v>40500000</v>
      </c>
    </row>
    <row r="16" spans="1:24" ht="15">
      <c r="A16" s="8" t="str">
        <f>"2.1.1"</f>
        <v>2.1.1</v>
      </c>
      <c r="B16" s="3" t="s">
        <v>38</v>
      </c>
      <c r="C16" s="11">
        <v>0</v>
      </c>
      <c r="D16" s="11">
        <v>0</v>
      </c>
      <c r="E16" s="11">
        <v>30521.04</v>
      </c>
      <c r="F16" s="11">
        <v>29887.78</v>
      </c>
      <c r="G16" s="11">
        <v>29254.51</v>
      </c>
      <c r="H16" s="11">
        <v>28621.25</v>
      </c>
      <c r="I16" s="11">
        <v>27987.99</v>
      </c>
      <c r="J16" s="11">
        <v>27354.72</v>
      </c>
      <c r="K16" s="11">
        <v>26721.46</v>
      </c>
      <c r="L16" s="11">
        <v>26088.2</v>
      </c>
      <c r="M16" s="11">
        <v>25454.93</v>
      </c>
      <c r="N16" s="11">
        <v>24821.67</v>
      </c>
      <c r="O16" s="11">
        <v>24188.8</v>
      </c>
      <c r="P16" s="11">
        <v>23555.14</v>
      </c>
      <c r="Q16" s="11">
        <v>22921.88</v>
      </c>
      <c r="R16" s="11">
        <v>22288.62</v>
      </c>
      <c r="S16" s="11">
        <v>21655.35</v>
      </c>
      <c r="T16" s="11">
        <v>21022.09</v>
      </c>
      <c r="U16" s="11">
        <v>20388.83</v>
      </c>
      <c r="V16" s="11">
        <v>19755.56</v>
      </c>
      <c r="W16" s="11">
        <v>19122.3</v>
      </c>
      <c r="X16" s="12">
        <v>18489.04</v>
      </c>
    </row>
    <row r="17" spans="1:24" ht="60">
      <c r="A17" s="8" t="s">
        <v>39</v>
      </c>
      <c r="B17" s="3" t="s">
        <v>40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2">
        <v>0</v>
      </c>
    </row>
    <row r="18" spans="1:24" ht="105">
      <c r="A18" s="8" t="str">
        <f>"2.1.2"</f>
        <v>2.1.2</v>
      </c>
      <c r="B18" s="3" t="s">
        <v>41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2">
        <v>0</v>
      </c>
    </row>
    <row r="19" spans="1:24" ht="15">
      <c r="A19" s="8" t="str">
        <f>"2.1.3"</f>
        <v>2.1.3</v>
      </c>
      <c r="B19" s="3" t="s">
        <v>42</v>
      </c>
      <c r="C19" s="11">
        <v>350000</v>
      </c>
      <c r="D19" s="11">
        <v>317000</v>
      </c>
      <c r="E19" s="11">
        <v>248000</v>
      </c>
      <c r="F19" s="11">
        <v>202000</v>
      </c>
      <c r="G19" s="11">
        <v>159000</v>
      </c>
      <c r="H19" s="11">
        <v>112000</v>
      </c>
      <c r="I19" s="11">
        <v>95000</v>
      </c>
      <c r="J19" s="11">
        <v>77000</v>
      </c>
      <c r="K19" s="11">
        <v>60000</v>
      </c>
      <c r="L19" s="11">
        <v>45000</v>
      </c>
      <c r="M19" s="11">
        <v>30000</v>
      </c>
      <c r="N19" s="11">
        <v>23000</v>
      </c>
      <c r="O19" s="11">
        <v>17000</v>
      </c>
      <c r="P19" s="11">
        <v>12000</v>
      </c>
      <c r="Q19" s="11">
        <v>3000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2">
        <v>0</v>
      </c>
    </row>
    <row r="20" spans="1:24" ht="30">
      <c r="A20" s="8" t="s">
        <v>43</v>
      </c>
      <c r="B20" s="3" t="s">
        <v>44</v>
      </c>
      <c r="C20" s="11">
        <v>350000</v>
      </c>
      <c r="D20" s="11">
        <v>317000</v>
      </c>
      <c r="E20" s="11">
        <v>248000</v>
      </c>
      <c r="F20" s="11">
        <v>202000</v>
      </c>
      <c r="G20" s="11">
        <v>159000</v>
      </c>
      <c r="H20" s="11">
        <v>112000</v>
      </c>
      <c r="I20" s="11">
        <v>95000</v>
      </c>
      <c r="J20" s="11">
        <v>77000</v>
      </c>
      <c r="K20" s="11">
        <v>60000</v>
      </c>
      <c r="L20" s="11">
        <v>45000</v>
      </c>
      <c r="M20" s="11">
        <v>30000</v>
      </c>
      <c r="N20" s="11">
        <v>23000</v>
      </c>
      <c r="O20" s="11">
        <v>17000</v>
      </c>
      <c r="P20" s="11">
        <v>12000</v>
      </c>
      <c r="Q20" s="11">
        <v>3000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2">
        <v>0</v>
      </c>
    </row>
    <row r="21" spans="1:24" ht="120">
      <c r="A21" s="8" t="s">
        <v>45</v>
      </c>
      <c r="B21" s="3" t="s">
        <v>46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2">
        <v>0</v>
      </c>
    </row>
    <row r="22" spans="1:24" ht="75">
      <c r="A22" s="8" t="s">
        <v>47</v>
      </c>
      <c r="B22" s="3" t="s">
        <v>48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2">
        <v>0</v>
      </c>
    </row>
    <row r="23" spans="1:24" ht="15">
      <c r="A23" s="8" t="str">
        <f>"2.2"</f>
        <v>2.2</v>
      </c>
      <c r="B23" s="3" t="s">
        <v>49</v>
      </c>
      <c r="C23" s="11">
        <v>12087999</v>
      </c>
      <c r="D23" s="11">
        <v>3213766</v>
      </c>
      <c r="E23" s="11">
        <v>1860707</v>
      </c>
      <c r="F23" s="11">
        <v>1680707</v>
      </c>
      <c r="G23" s="11">
        <v>1706659</v>
      </c>
      <c r="H23" s="11">
        <v>2901331</v>
      </c>
      <c r="I23" s="11">
        <v>2971331</v>
      </c>
      <c r="J23" s="11">
        <v>2971331</v>
      </c>
      <c r="K23" s="11">
        <v>2971331</v>
      </c>
      <c r="L23" s="11">
        <v>3461331</v>
      </c>
      <c r="M23" s="11">
        <v>3191331</v>
      </c>
      <c r="N23" s="11">
        <v>3191331</v>
      </c>
      <c r="O23" s="11">
        <v>3191331</v>
      </c>
      <c r="P23" s="11">
        <v>3191331</v>
      </c>
      <c r="Q23" s="11">
        <v>2882662</v>
      </c>
      <c r="R23" s="11">
        <v>3500000</v>
      </c>
      <c r="S23" s="11">
        <v>3500000</v>
      </c>
      <c r="T23" s="11">
        <v>3500000</v>
      </c>
      <c r="U23" s="11">
        <v>3500000</v>
      </c>
      <c r="V23" s="11">
        <v>3500000</v>
      </c>
      <c r="W23" s="11">
        <v>3500000</v>
      </c>
      <c r="X23" s="12">
        <v>3500000</v>
      </c>
    </row>
    <row r="24" spans="1:24" ht="15">
      <c r="A24" s="8">
        <v>3</v>
      </c>
      <c r="B24" s="3" t="s">
        <v>50</v>
      </c>
      <c r="C24" s="11">
        <v>-4882742</v>
      </c>
      <c r="D24" s="11">
        <v>2861594</v>
      </c>
      <c r="E24" s="11">
        <v>2019293</v>
      </c>
      <c r="F24" s="11">
        <v>2019293</v>
      </c>
      <c r="G24" s="11">
        <v>1993341</v>
      </c>
      <c r="H24" s="11">
        <v>798669</v>
      </c>
      <c r="I24" s="11">
        <v>728669</v>
      </c>
      <c r="J24" s="11">
        <v>728669</v>
      </c>
      <c r="K24" s="11">
        <v>728669</v>
      </c>
      <c r="L24" s="11">
        <v>738669</v>
      </c>
      <c r="M24" s="11">
        <v>308669</v>
      </c>
      <c r="N24" s="11">
        <v>308669</v>
      </c>
      <c r="O24" s="11">
        <v>308669</v>
      </c>
      <c r="P24" s="11">
        <v>308669</v>
      </c>
      <c r="Q24" s="11">
        <v>617338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2">
        <v>0</v>
      </c>
    </row>
    <row r="25" spans="1:24" ht="15">
      <c r="A25" s="8">
        <v>4</v>
      </c>
      <c r="B25" s="3" t="s">
        <v>51</v>
      </c>
      <c r="C25" s="11">
        <v>7151366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2">
        <v>0</v>
      </c>
    </row>
    <row r="26" spans="1:24" ht="15">
      <c r="A26" s="8" t="str">
        <f>"4.1"</f>
        <v>4.1</v>
      </c>
      <c r="B26" s="3" t="s">
        <v>52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2">
        <v>0</v>
      </c>
    </row>
    <row r="27" spans="1:24" ht="15">
      <c r="A27" s="8" t="str">
        <f>"4.1.1"</f>
        <v>4.1.1</v>
      </c>
      <c r="B27" s="3" t="s">
        <v>53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2">
        <v>0</v>
      </c>
    </row>
    <row r="28" spans="1:24" ht="30">
      <c r="A28" s="8" t="str">
        <f>"4.2"</f>
        <v>4.2</v>
      </c>
      <c r="B28" s="3" t="s">
        <v>54</v>
      </c>
      <c r="C28" s="11">
        <v>2800000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2">
        <v>0</v>
      </c>
    </row>
    <row r="29" spans="1:24" ht="15">
      <c r="A29" s="8" t="str">
        <f>"4.2.1"</f>
        <v>4.2.1</v>
      </c>
      <c r="B29" s="3" t="s">
        <v>55</v>
      </c>
      <c r="C29" s="11">
        <v>2800000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2">
        <v>0</v>
      </c>
    </row>
    <row r="30" spans="1:24" ht="30">
      <c r="A30" s="8" t="str">
        <f>"4.3"</f>
        <v>4.3</v>
      </c>
      <c r="B30" s="3" t="s">
        <v>56</v>
      </c>
      <c r="C30" s="11">
        <v>4351366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2">
        <v>0</v>
      </c>
    </row>
    <row r="31" spans="1:24" ht="15">
      <c r="A31" s="8" t="str">
        <f>"4.3.1"</f>
        <v>4.3.1</v>
      </c>
      <c r="B31" s="3" t="s">
        <v>55</v>
      </c>
      <c r="C31" s="11">
        <v>2082742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2">
        <v>0</v>
      </c>
    </row>
    <row r="32" spans="1:24" ht="30">
      <c r="A32" s="8" t="str">
        <f>"4.4"</f>
        <v>4.4</v>
      </c>
      <c r="B32" s="3" t="s">
        <v>57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2">
        <v>0</v>
      </c>
    </row>
    <row r="33" spans="1:24" ht="15">
      <c r="A33" s="8" t="str">
        <f>"4.4.1"</f>
        <v>4.4.1</v>
      </c>
      <c r="B33" s="3" t="s">
        <v>55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2">
        <v>0</v>
      </c>
    </row>
    <row r="34" spans="1:24" ht="15">
      <c r="A34" s="8">
        <v>5</v>
      </c>
      <c r="B34" s="3" t="s">
        <v>58</v>
      </c>
      <c r="C34" s="11">
        <v>2268624</v>
      </c>
      <c r="D34" s="11">
        <v>2861594</v>
      </c>
      <c r="E34" s="11">
        <v>2019293</v>
      </c>
      <c r="F34" s="11">
        <v>2019293</v>
      </c>
      <c r="G34" s="11">
        <v>1993341</v>
      </c>
      <c r="H34" s="11">
        <v>798669</v>
      </c>
      <c r="I34" s="11">
        <v>728669</v>
      </c>
      <c r="J34" s="11">
        <v>728669</v>
      </c>
      <c r="K34" s="11">
        <v>728669</v>
      </c>
      <c r="L34" s="11">
        <v>738669</v>
      </c>
      <c r="M34" s="11">
        <v>308669</v>
      </c>
      <c r="N34" s="11">
        <v>308669</v>
      </c>
      <c r="O34" s="11">
        <v>308669</v>
      </c>
      <c r="P34" s="11">
        <v>308669</v>
      </c>
      <c r="Q34" s="11">
        <v>617338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2">
        <v>0</v>
      </c>
    </row>
    <row r="35" spans="1:24" ht="45">
      <c r="A35" s="8" t="str">
        <f>"5.1"</f>
        <v>5.1</v>
      </c>
      <c r="B35" s="3" t="s">
        <v>59</v>
      </c>
      <c r="C35" s="11">
        <v>2268624</v>
      </c>
      <c r="D35" s="11">
        <v>2861594</v>
      </c>
      <c r="E35" s="11">
        <v>2019293</v>
      </c>
      <c r="F35" s="11">
        <v>2019293</v>
      </c>
      <c r="G35" s="11">
        <v>1993341</v>
      </c>
      <c r="H35" s="11">
        <v>798669</v>
      </c>
      <c r="I35" s="11">
        <v>728669</v>
      </c>
      <c r="J35" s="11">
        <v>728669</v>
      </c>
      <c r="K35" s="11">
        <v>728669</v>
      </c>
      <c r="L35" s="11">
        <v>738669</v>
      </c>
      <c r="M35" s="11">
        <v>308669</v>
      </c>
      <c r="N35" s="11">
        <v>308669</v>
      </c>
      <c r="O35" s="11">
        <v>308669</v>
      </c>
      <c r="P35" s="11">
        <v>308669</v>
      </c>
      <c r="Q35" s="11">
        <v>617338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v>0</v>
      </c>
    </row>
    <row r="36" spans="1:24" ht="60">
      <c r="A36" s="8" t="str">
        <f>"5.1.1"</f>
        <v>5.1.1</v>
      </c>
      <c r="B36" s="3" t="s">
        <v>60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2">
        <v>0</v>
      </c>
    </row>
    <row r="37" spans="1:24" ht="45">
      <c r="A37" s="8" t="s">
        <v>61</v>
      </c>
      <c r="B37" s="3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v>0</v>
      </c>
    </row>
    <row r="38" spans="1:24" ht="45">
      <c r="A38" s="8" t="s">
        <v>63</v>
      </c>
      <c r="B38" s="3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2">
        <v>0</v>
      </c>
    </row>
    <row r="39" spans="1:24" ht="45">
      <c r="A39" s="8" t="s">
        <v>65</v>
      </c>
      <c r="B39" s="3" t="s">
        <v>66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2">
        <v>0</v>
      </c>
    </row>
    <row r="40" spans="1:24" ht="30">
      <c r="A40" s="8" t="str">
        <f>"5.2"</f>
        <v>5.2</v>
      </c>
      <c r="B40" s="3" t="s">
        <v>67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2">
        <v>0</v>
      </c>
    </row>
    <row r="41" spans="1:24" ht="15">
      <c r="A41" s="8">
        <v>6</v>
      </c>
      <c r="B41" s="3" t="s">
        <v>68</v>
      </c>
      <c r="C41" s="11">
        <v>14468880</v>
      </c>
      <c r="D41" s="11">
        <v>11607286</v>
      </c>
      <c r="E41" s="11">
        <v>9587993</v>
      </c>
      <c r="F41" s="11">
        <v>7568700</v>
      </c>
      <c r="G41" s="11">
        <v>5575359</v>
      </c>
      <c r="H41" s="11">
        <v>4776690</v>
      </c>
      <c r="I41" s="11">
        <v>4048021</v>
      </c>
      <c r="J41" s="11">
        <v>3319352</v>
      </c>
      <c r="K41" s="11">
        <v>2590683</v>
      </c>
      <c r="L41" s="11">
        <v>1852014</v>
      </c>
      <c r="M41" s="11">
        <v>1543345</v>
      </c>
      <c r="N41" s="11">
        <v>1234676</v>
      </c>
      <c r="O41" s="11">
        <v>926007</v>
      </c>
      <c r="P41" s="11">
        <v>617338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2">
        <v>0</v>
      </c>
    </row>
    <row r="42" spans="1:24" ht="90">
      <c r="A42" s="8">
        <v>7</v>
      </c>
      <c r="B42" s="3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2">
        <v>0</v>
      </c>
    </row>
    <row r="43" spans="1:24" ht="45">
      <c r="A43" s="8">
        <v>8</v>
      </c>
      <c r="B43" s="3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2">
        <v>0</v>
      </c>
    </row>
    <row r="44" spans="1:24" ht="30">
      <c r="A44" s="8" t="str">
        <f>"8.1"</f>
        <v>8.1</v>
      </c>
      <c r="B44" s="3" t="s">
        <v>71</v>
      </c>
      <c r="C44" s="11">
        <v>2300568.26</v>
      </c>
      <c r="D44" s="11">
        <v>5375360</v>
      </c>
      <c r="E44" s="11">
        <v>3880000</v>
      </c>
      <c r="F44" s="11">
        <v>3700000</v>
      </c>
      <c r="G44" s="11">
        <v>3700000</v>
      </c>
      <c r="H44" s="11">
        <v>3700000</v>
      </c>
      <c r="I44" s="11">
        <v>3700000</v>
      </c>
      <c r="J44" s="11">
        <v>3700000</v>
      </c>
      <c r="K44" s="11">
        <v>3700000</v>
      </c>
      <c r="L44" s="11">
        <v>4200000</v>
      </c>
      <c r="M44" s="11">
        <v>3500000</v>
      </c>
      <c r="N44" s="11">
        <v>3500000</v>
      </c>
      <c r="O44" s="11">
        <v>3500000</v>
      </c>
      <c r="P44" s="11">
        <v>3500000</v>
      </c>
      <c r="Q44" s="11">
        <v>3500000</v>
      </c>
      <c r="R44" s="11">
        <v>3500000</v>
      </c>
      <c r="S44" s="11">
        <v>3500000</v>
      </c>
      <c r="T44" s="11">
        <v>3500000</v>
      </c>
      <c r="U44" s="11">
        <v>3500000</v>
      </c>
      <c r="V44" s="11">
        <v>3500000</v>
      </c>
      <c r="W44" s="11">
        <v>3500000</v>
      </c>
      <c r="X44" s="12">
        <v>3500000</v>
      </c>
    </row>
    <row r="45" spans="1:24" ht="45">
      <c r="A45" s="8" t="str">
        <f>"8.2"</f>
        <v>8.2</v>
      </c>
      <c r="B45" s="3" t="s">
        <v>72</v>
      </c>
      <c r="C45" s="11">
        <v>5100568.26</v>
      </c>
      <c r="D45" s="11">
        <v>5375360</v>
      </c>
      <c r="E45" s="11">
        <v>3880000</v>
      </c>
      <c r="F45" s="11">
        <v>3700000</v>
      </c>
      <c r="G45" s="11">
        <v>3700000</v>
      </c>
      <c r="H45" s="11">
        <v>3700000</v>
      </c>
      <c r="I45" s="11">
        <v>3700000</v>
      </c>
      <c r="J45" s="11">
        <v>3700000</v>
      </c>
      <c r="K45" s="11">
        <v>3700000</v>
      </c>
      <c r="L45" s="11">
        <v>4200000</v>
      </c>
      <c r="M45" s="11">
        <v>3500000</v>
      </c>
      <c r="N45" s="11">
        <v>3500000</v>
      </c>
      <c r="O45" s="11">
        <v>3500000</v>
      </c>
      <c r="P45" s="11">
        <v>3500000</v>
      </c>
      <c r="Q45" s="11">
        <v>3500000</v>
      </c>
      <c r="R45" s="11">
        <v>3500000</v>
      </c>
      <c r="S45" s="11">
        <v>3500000</v>
      </c>
      <c r="T45" s="11">
        <v>3500000</v>
      </c>
      <c r="U45" s="11">
        <v>3500000</v>
      </c>
      <c r="V45" s="11">
        <v>3500000</v>
      </c>
      <c r="W45" s="11">
        <v>3500000</v>
      </c>
      <c r="X45" s="12">
        <v>3500000</v>
      </c>
    </row>
    <row r="46" spans="1:24" ht="15">
      <c r="A46" s="8">
        <v>9</v>
      </c>
      <c r="B46" s="3" t="s">
        <v>73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4">
        <v>0</v>
      </c>
    </row>
    <row r="47" spans="1:24" ht="120">
      <c r="A47" s="8" t="str">
        <f>"9.1"</f>
        <v>9.1</v>
      </c>
      <c r="B47" s="3" t="s">
        <v>74</v>
      </c>
      <c r="C47" s="13">
        <v>0.051</v>
      </c>
      <c r="D47" s="13">
        <v>0.0719</v>
      </c>
      <c r="E47" s="13">
        <v>0.0528</v>
      </c>
      <c r="F47" s="13">
        <v>0.0518</v>
      </c>
      <c r="G47" s="13">
        <v>0.0502</v>
      </c>
      <c r="H47" s="13">
        <v>0.0216</v>
      </c>
      <c r="I47" s="13">
        <v>0.0196</v>
      </c>
      <c r="J47" s="13">
        <v>0.0191</v>
      </c>
      <c r="K47" s="13">
        <v>0.0187</v>
      </c>
      <c r="L47" s="13">
        <v>0.0184</v>
      </c>
      <c r="M47" s="13">
        <v>0.0083</v>
      </c>
      <c r="N47" s="13">
        <v>0.0081</v>
      </c>
      <c r="O47" s="13">
        <v>0.008</v>
      </c>
      <c r="P47" s="13">
        <v>0.0078</v>
      </c>
      <c r="Q47" s="13">
        <v>0.0146</v>
      </c>
      <c r="R47" s="13">
        <v>0.0005</v>
      </c>
      <c r="S47" s="13">
        <v>0.0005</v>
      </c>
      <c r="T47" s="13">
        <v>0.0005</v>
      </c>
      <c r="U47" s="13">
        <v>0.0005</v>
      </c>
      <c r="V47" s="13">
        <v>0.0004</v>
      </c>
      <c r="W47" s="13">
        <v>0.0004</v>
      </c>
      <c r="X47" s="14">
        <v>0.0004</v>
      </c>
    </row>
    <row r="48" spans="1:24" ht="120">
      <c r="A48" s="8" t="str">
        <f>"9.2"</f>
        <v>9.2</v>
      </c>
      <c r="B48" s="3" t="s">
        <v>75</v>
      </c>
      <c r="C48" s="13">
        <v>0.051</v>
      </c>
      <c r="D48" s="13">
        <v>0.0719</v>
      </c>
      <c r="E48" s="13">
        <v>0.0528</v>
      </c>
      <c r="F48" s="13">
        <v>0.0518</v>
      </c>
      <c r="G48" s="13">
        <v>0.0502</v>
      </c>
      <c r="H48" s="13">
        <v>0.0216</v>
      </c>
      <c r="I48" s="13">
        <v>0.0196</v>
      </c>
      <c r="J48" s="13">
        <v>0.0191</v>
      </c>
      <c r="K48" s="13">
        <v>0.0187</v>
      </c>
      <c r="L48" s="13">
        <v>0.0184</v>
      </c>
      <c r="M48" s="13">
        <v>0.0083</v>
      </c>
      <c r="N48" s="13">
        <v>0.0081</v>
      </c>
      <c r="O48" s="13">
        <v>0.008</v>
      </c>
      <c r="P48" s="13">
        <v>0.0078</v>
      </c>
      <c r="Q48" s="13">
        <v>0.0146</v>
      </c>
      <c r="R48" s="13">
        <v>0.0005</v>
      </c>
      <c r="S48" s="13">
        <v>0.0005</v>
      </c>
      <c r="T48" s="13">
        <v>0.0005</v>
      </c>
      <c r="U48" s="13">
        <v>0.0005</v>
      </c>
      <c r="V48" s="13">
        <v>0.0004</v>
      </c>
      <c r="W48" s="13">
        <v>0.0004</v>
      </c>
      <c r="X48" s="14">
        <v>0.0004</v>
      </c>
    </row>
    <row r="49" spans="1:24" ht="90">
      <c r="A49" s="8" t="str">
        <f>"9.3"</f>
        <v>9.3</v>
      </c>
      <c r="B49" s="3" t="s">
        <v>76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4">
        <v>0</v>
      </c>
    </row>
    <row r="50" spans="1:24" ht="120">
      <c r="A50" s="8" t="str">
        <f>"9.4"</f>
        <v>9.4</v>
      </c>
      <c r="B50" s="3" t="s">
        <v>77</v>
      </c>
      <c r="C50" s="13">
        <v>0.051</v>
      </c>
      <c r="D50" s="13">
        <v>0.0719</v>
      </c>
      <c r="E50" s="13">
        <v>0.0528</v>
      </c>
      <c r="F50" s="13">
        <v>0.0518</v>
      </c>
      <c r="G50" s="13">
        <v>0.0502</v>
      </c>
      <c r="H50" s="13">
        <v>0.0216</v>
      </c>
      <c r="I50" s="13">
        <v>0.0196</v>
      </c>
      <c r="J50" s="13">
        <v>0.0191</v>
      </c>
      <c r="K50" s="13">
        <v>0.0187</v>
      </c>
      <c r="L50" s="13">
        <v>0.0184</v>
      </c>
      <c r="M50" s="13">
        <v>0.0083</v>
      </c>
      <c r="N50" s="13">
        <v>0.0081</v>
      </c>
      <c r="O50" s="13">
        <v>0.008</v>
      </c>
      <c r="P50" s="13">
        <v>0.0078</v>
      </c>
      <c r="Q50" s="13">
        <v>0.0146</v>
      </c>
      <c r="R50" s="13">
        <v>0.0005</v>
      </c>
      <c r="S50" s="13">
        <v>0.0005</v>
      </c>
      <c r="T50" s="13">
        <v>0.0005</v>
      </c>
      <c r="U50" s="13">
        <v>0.0005</v>
      </c>
      <c r="V50" s="13">
        <v>0.0004</v>
      </c>
      <c r="W50" s="13">
        <v>0.0004</v>
      </c>
      <c r="X50" s="14">
        <v>0.0004</v>
      </c>
    </row>
    <row r="51" spans="1:24" ht="75">
      <c r="A51" s="8" t="str">
        <f>"9.5"</f>
        <v>9.5</v>
      </c>
      <c r="B51" s="3" t="s">
        <v>78</v>
      </c>
      <c r="C51" s="13">
        <v>0.0489</v>
      </c>
      <c r="D51" s="13">
        <v>0.1216</v>
      </c>
      <c r="E51" s="13">
        <v>0.0892</v>
      </c>
      <c r="F51" s="13">
        <v>0.0851</v>
      </c>
      <c r="G51" s="13">
        <v>0.0851</v>
      </c>
      <c r="H51" s="13">
        <v>0.0851</v>
      </c>
      <c r="I51" s="13">
        <v>0.0851</v>
      </c>
      <c r="J51" s="13">
        <v>0.0851</v>
      </c>
      <c r="K51" s="13">
        <v>0.0851</v>
      </c>
      <c r="L51" s="13">
        <v>0.0955</v>
      </c>
      <c r="M51" s="13">
        <v>0.0795</v>
      </c>
      <c r="N51" s="13">
        <v>0.0795</v>
      </c>
      <c r="O51" s="13">
        <v>0.0795</v>
      </c>
      <c r="P51" s="13">
        <v>0.0795</v>
      </c>
      <c r="Q51" s="13">
        <v>0.0795</v>
      </c>
      <c r="R51" s="13">
        <v>0.0795</v>
      </c>
      <c r="S51" s="13">
        <v>0.0795</v>
      </c>
      <c r="T51" s="13">
        <v>0.0795</v>
      </c>
      <c r="U51" s="13">
        <v>0.0795</v>
      </c>
      <c r="V51" s="13">
        <v>0.0795</v>
      </c>
      <c r="W51" s="13">
        <v>0.0795</v>
      </c>
      <c r="X51" s="14">
        <v>0.0795</v>
      </c>
    </row>
    <row r="52" spans="1:24" ht="105">
      <c r="A52" s="8" t="str">
        <f>"9.6"</f>
        <v>9.6</v>
      </c>
      <c r="B52" s="3" t="s">
        <v>79</v>
      </c>
      <c r="C52" s="13">
        <v>0.1019</v>
      </c>
      <c r="D52" s="13">
        <v>0.077</v>
      </c>
      <c r="E52" s="13">
        <v>0.0958</v>
      </c>
      <c r="F52" s="13">
        <v>0.0866</v>
      </c>
      <c r="G52" s="13">
        <v>0.0986</v>
      </c>
      <c r="H52" s="13">
        <v>0.0865</v>
      </c>
      <c r="I52" s="13">
        <v>0.0851</v>
      </c>
      <c r="J52" s="13">
        <v>0.0851</v>
      </c>
      <c r="K52" s="13">
        <v>0.0851</v>
      </c>
      <c r="L52" s="13">
        <v>0.0851</v>
      </c>
      <c r="M52" s="13">
        <v>0.0886</v>
      </c>
      <c r="N52" s="13">
        <v>0.0867</v>
      </c>
      <c r="O52" s="13">
        <v>0.0848</v>
      </c>
      <c r="P52" s="13">
        <v>0.0795</v>
      </c>
      <c r="Q52" s="13">
        <v>0.0795</v>
      </c>
      <c r="R52" s="13">
        <v>0.0795</v>
      </c>
      <c r="S52" s="13">
        <v>0.0795</v>
      </c>
      <c r="T52" s="13">
        <v>0.0795</v>
      </c>
      <c r="U52" s="13">
        <v>0.0795</v>
      </c>
      <c r="V52" s="13">
        <v>0.0795</v>
      </c>
      <c r="W52" s="13">
        <v>0.0795</v>
      </c>
      <c r="X52" s="14">
        <v>0.0795</v>
      </c>
    </row>
    <row r="53" spans="1:24" ht="105">
      <c r="A53" s="8" t="str">
        <f>"9.6.1"</f>
        <v>9.6.1</v>
      </c>
      <c r="B53" s="3" t="s">
        <v>80</v>
      </c>
      <c r="C53" s="13">
        <v>0.1151</v>
      </c>
      <c r="D53" s="13">
        <v>0.0903</v>
      </c>
      <c r="E53" s="13">
        <v>0.1091</v>
      </c>
      <c r="F53" s="13">
        <v>0.0866</v>
      </c>
      <c r="G53" s="13">
        <v>0.0986</v>
      </c>
      <c r="H53" s="13">
        <v>0.0865</v>
      </c>
      <c r="I53" s="13">
        <v>0.0851</v>
      </c>
      <c r="J53" s="13">
        <v>0.0851</v>
      </c>
      <c r="K53" s="13">
        <v>0.0851</v>
      </c>
      <c r="L53" s="13">
        <v>0.0851</v>
      </c>
      <c r="M53" s="13">
        <v>0.0886</v>
      </c>
      <c r="N53" s="13">
        <v>0.0867</v>
      </c>
      <c r="O53" s="13">
        <v>0.0848</v>
      </c>
      <c r="P53" s="13">
        <v>0.0795</v>
      </c>
      <c r="Q53" s="13">
        <v>0.0795</v>
      </c>
      <c r="R53" s="13">
        <v>0.0795</v>
      </c>
      <c r="S53" s="13">
        <v>0.0795</v>
      </c>
      <c r="T53" s="13">
        <v>0.0795</v>
      </c>
      <c r="U53" s="13">
        <v>0.0795</v>
      </c>
      <c r="V53" s="13">
        <v>0.0795</v>
      </c>
      <c r="W53" s="13">
        <v>0.0795</v>
      </c>
      <c r="X53" s="14">
        <v>0.0795</v>
      </c>
    </row>
    <row r="54" spans="1:24" ht="120">
      <c r="A54" s="8" t="str">
        <f>"9.7"</f>
        <v>9.7</v>
      </c>
      <c r="B54" s="3" t="s">
        <v>81</v>
      </c>
      <c r="C54" s="13">
        <v>509</v>
      </c>
      <c r="D54" s="13">
        <v>51</v>
      </c>
      <c r="E54" s="13">
        <v>430</v>
      </c>
      <c r="F54" s="13">
        <v>348</v>
      </c>
      <c r="G54" s="13">
        <v>484</v>
      </c>
      <c r="H54" s="13">
        <v>649</v>
      </c>
      <c r="I54" s="13">
        <v>655</v>
      </c>
      <c r="J54" s="13">
        <v>660</v>
      </c>
      <c r="K54" s="13">
        <v>664</v>
      </c>
      <c r="L54" s="13">
        <v>667</v>
      </c>
      <c r="M54" s="13">
        <v>803</v>
      </c>
      <c r="N54" s="13">
        <v>786</v>
      </c>
      <c r="O54" s="13">
        <v>768</v>
      </c>
      <c r="P54" s="13">
        <v>717</v>
      </c>
      <c r="Q54" s="13">
        <v>649</v>
      </c>
      <c r="R54" s="13">
        <v>790</v>
      </c>
      <c r="S54" s="13">
        <v>790</v>
      </c>
      <c r="T54" s="13">
        <v>790</v>
      </c>
      <c r="U54" s="13">
        <v>790</v>
      </c>
      <c r="V54" s="13">
        <v>791</v>
      </c>
      <c r="W54" s="13">
        <v>791</v>
      </c>
      <c r="X54" s="14">
        <v>791</v>
      </c>
    </row>
    <row r="55" spans="1:24" ht="120">
      <c r="A55" s="8" t="str">
        <f>"9.7.1"</f>
        <v>9.7.1</v>
      </c>
      <c r="B55" s="3" t="s">
        <v>82</v>
      </c>
      <c r="C55" s="13">
        <v>641</v>
      </c>
      <c r="D55" s="13">
        <v>184</v>
      </c>
      <c r="E55" s="13">
        <v>563</v>
      </c>
      <c r="F55" s="13">
        <v>348</v>
      </c>
      <c r="G55" s="13">
        <v>484</v>
      </c>
      <c r="H55" s="13">
        <v>649</v>
      </c>
      <c r="I55" s="13">
        <v>655</v>
      </c>
      <c r="J55" s="13">
        <v>660</v>
      </c>
      <c r="K55" s="13">
        <v>664</v>
      </c>
      <c r="L55" s="13">
        <v>667</v>
      </c>
      <c r="M55" s="13">
        <v>803</v>
      </c>
      <c r="N55" s="13">
        <v>786</v>
      </c>
      <c r="O55" s="13">
        <v>768</v>
      </c>
      <c r="P55" s="13">
        <v>717</v>
      </c>
      <c r="Q55" s="13">
        <v>649</v>
      </c>
      <c r="R55" s="13">
        <v>790</v>
      </c>
      <c r="S55" s="13">
        <v>790</v>
      </c>
      <c r="T55" s="13">
        <v>790</v>
      </c>
      <c r="U55" s="13">
        <v>790</v>
      </c>
      <c r="V55" s="13">
        <v>791</v>
      </c>
      <c r="W55" s="13">
        <v>791</v>
      </c>
      <c r="X55" s="14">
        <v>791</v>
      </c>
    </row>
    <row r="56" spans="1:24" ht="30">
      <c r="A56" s="8">
        <v>10</v>
      </c>
      <c r="B56" s="3" t="s">
        <v>83</v>
      </c>
      <c r="C56" s="11">
        <v>0</v>
      </c>
      <c r="D56" s="11">
        <v>2861594</v>
      </c>
      <c r="E56" s="11">
        <v>2019293</v>
      </c>
      <c r="F56" s="11">
        <v>2019293</v>
      </c>
      <c r="G56" s="11">
        <v>1993341</v>
      </c>
      <c r="H56" s="11">
        <v>798669</v>
      </c>
      <c r="I56" s="11">
        <v>728669</v>
      </c>
      <c r="J56" s="11">
        <v>728669</v>
      </c>
      <c r="K56" s="11">
        <v>728669</v>
      </c>
      <c r="L56" s="11">
        <v>738669</v>
      </c>
      <c r="M56" s="11">
        <v>308669</v>
      </c>
      <c r="N56" s="11">
        <v>308669</v>
      </c>
      <c r="O56" s="11">
        <v>308669</v>
      </c>
      <c r="P56" s="11">
        <v>308669</v>
      </c>
      <c r="Q56" s="11">
        <v>617338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2">
        <v>0</v>
      </c>
    </row>
    <row r="57" spans="1:24" ht="30">
      <c r="A57" s="8" t="str">
        <f>"10.1"</f>
        <v>10.1</v>
      </c>
      <c r="B57" s="3" t="s">
        <v>84</v>
      </c>
      <c r="C57" s="11">
        <v>0</v>
      </c>
      <c r="D57" s="11">
        <v>2861594</v>
      </c>
      <c r="E57" s="11">
        <v>1960624</v>
      </c>
      <c r="F57" s="11">
        <v>1960624</v>
      </c>
      <c r="G57" s="11">
        <v>1934672</v>
      </c>
      <c r="H57" s="11">
        <v>740000</v>
      </c>
      <c r="I57" s="11">
        <v>670000</v>
      </c>
      <c r="J57" s="11">
        <v>670000</v>
      </c>
      <c r="K57" s="11">
        <v>670000</v>
      </c>
      <c r="L57" s="11">
        <v>675541.65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2">
        <v>0</v>
      </c>
    </row>
    <row r="58" spans="1:24" ht="30">
      <c r="A58" s="8">
        <v>11</v>
      </c>
      <c r="B58" s="3" t="s">
        <v>85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2">
        <v>0</v>
      </c>
    </row>
    <row r="59" spans="1:24" ht="30">
      <c r="A59" s="8" t="str">
        <f>"11.1"</f>
        <v>11.1</v>
      </c>
      <c r="B59" s="3" t="s">
        <v>86</v>
      </c>
      <c r="C59" s="11">
        <v>18363382.45</v>
      </c>
      <c r="D59" s="11">
        <v>18500000</v>
      </c>
      <c r="E59" s="11">
        <v>18500000</v>
      </c>
      <c r="F59" s="11">
        <v>18500000</v>
      </c>
      <c r="G59" s="11">
        <v>18500000</v>
      </c>
      <c r="H59" s="11">
        <v>18500000</v>
      </c>
      <c r="I59" s="11">
        <v>18500000</v>
      </c>
      <c r="J59" s="11">
        <v>18500000</v>
      </c>
      <c r="K59" s="11">
        <v>18500000</v>
      </c>
      <c r="L59" s="11">
        <v>18500000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2">
        <v>0</v>
      </c>
    </row>
    <row r="60" spans="1:24" ht="45">
      <c r="A60" s="8" t="str">
        <f>"11.2"</f>
        <v>11.2</v>
      </c>
      <c r="B60" s="3" t="s">
        <v>87</v>
      </c>
      <c r="C60" s="11">
        <v>5101800</v>
      </c>
      <c r="D60" s="11">
        <v>5900000</v>
      </c>
      <c r="E60" s="11">
        <v>4500000</v>
      </c>
      <c r="F60" s="11">
        <v>4500000</v>
      </c>
      <c r="G60" s="11">
        <v>4500000</v>
      </c>
      <c r="H60" s="11">
        <v>4500000</v>
      </c>
      <c r="I60" s="11">
        <v>4500000</v>
      </c>
      <c r="J60" s="11">
        <v>4500000</v>
      </c>
      <c r="K60" s="11">
        <v>4500000</v>
      </c>
      <c r="L60" s="11">
        <v>4500000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2">
        <v>0</v>
      </c>
    </row>
    <row r="61" spans="1:24" ht="30">
      <c r="A61" s="8" t="str">
        <f>"11.3"</f>
        <v>11.3</v>
      </c>
      <c r="B61" s="3" t="s">
        <v>88</v>
      </c>
      <c r="C61" s="11">
        <v>2590265</v>
      </c>
      <c r="D61" s="11">
        <v>1719070</v>
      </c>
      <c r="E61" s="11">
        <v>4500</v>
      </c>
      <c r="F61" s="11">
        <v>4500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2">
        <v>0</v>
      </c>
    </row>
    <row r="62" spans="1:24" ht="15">
      <c r="A62" s="8" t="str">
        <f>"11.3.1"</f>
        <v>11.3.1</v>
      </c>
      <c r="B62" s="3" t="s">
        <v>89</v>
      </c>
      <c r="C62" s="11">
        <v>115265</v>
      </c>
      <c r="D62" s="11">
        <v>119070</v>
      </c>
      <c r="E62" s="11">
        <v>4500</v>
      </c>
      <c r="F62" s="11">
        <v>4500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2">
        <v>0</v>
      </c>
    </row>
    <row r="63" spans="1:24" ht="15">
      <c r="A63" s="8" t="str">
        <f>"11.3.2"</f>
        <v>11.3.2</v>
      </c>
      <c r="B63" s="3" t="s">
        <v>90</v>
      </c>
      <c r="C63" s="11">
        <v>2475000</v>
      </c>
      <c r="D63" s="11">
        <v>1600000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2">
        <v>0</v>
      </c>
    </row>
    <row r="64" spans="1:24" ht="15">
      <c r="A64" s="8" t="str">
        <f>"11.4"</f>
        <v>11.4</v>
      </c>
      <c r="B64" s="3" t="s">
        <v>91</v>
      </c>
      <c r="C64" s="11">
        <v>8217929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2">
        <v>0</v>
      </c>
    </row>
    <row r="65" spans="1:24" ht="15">
      <c r="A65" s="8" t="str">
        <f>"11.5"</f>
        <v>11.5</v>
      </c>
      <c r="B65" s="3" t="s">
        <v>92</v>
      </c>
      <c r="C65" s="11">
        <v>3870070</v>
      </c>
      <c r="D65" s="11">
        <v>1032776</v>
      </c>
      <c r="E65" s="11">
        <v>1277376</v>
      </c>
      <c r="F65" s="11">
        <v>1277376</v>
      </c>
      <c r="G65" s="11">
        <v>1303328</v>
      </c>
      <c r="H65" s="11">
        <v>2498000</v>
      </c>
      <c r="I65" s="11">
        <v>2568000</v>
      </c>
      <c r="J65" s="11">
        <v>2568000</v>
      </c>
      <c r="K65" s="11">
        <v>2568000</v>
      </c>
      <c r="L65" s="11">
        <v>2295722.35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2">
        <v>0</v>
      </c>
    </row>
    <row r="66" spans="1:24" ht="15">
      <c r="A66" s="8" t="str">
        <f>"11.6"</f>
        <v>11.6</v>
      </c>
      <c r="B66" s="3" t="s">
        <v>93</v>
      </c>
      <c r="C66" s="11">
        <v>360000</v>
      </c>
      <c r="D66" s="11">
        <v>100000</v>
      </c>
      <c r="E66" s="11">
        <v>100000</v>
      </c>
      <c r="F66" s="11">
        <v>100000</v>
      </c>
      <c r="G66" s="11">
        <v>100000</v>
      </c>
      <c r="H66" s="11">
        <v>100000</v>
      </c>
      <c r="I66" s="11">
        <v>100000</v>
      </c>
      <c r="J66" s="11">
        <v>100000</v>
      </c>
      <c r="K66" s="11">
        <v>100000</v>
      </c>
      <c r="L66" s="11">
        <v>100000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2">
        <v>0</v>
      </c>
    </row>
    <row r="67" spans="1:24" ht="60">
      <c r="A67" s="8">
        <v>12</v>
      </c>
      <c r="B67" s="3" t="s">
        <v>94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2">
        <v>0</v>
      </c>
    </row>
    <row r="68" spans="1:24" ht="60">
      <c r="A68" s="8" t="str">
        <f>"12.1"</f>
        <v>12.1</v>
      </c>
      <c r="B68" s="3" t="s">
        <v>95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2">
        <v>0</v>
      </c>
    </row>
    <row r="69" spans="1:24" ht="30">
      <c r="A69" s="8" t="str">
        <f>"12.1.1"</f>
        <v>12.1.1</v>
      </c>
      <c r="B69" s="3" t="s">
        <v>96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2">
        <v>0</v>
      </c>
    </row>
    <row r="70" spans="1:24" ht="60">
      <c r="A70" s="8" t="s">
        <v>97</v>
      </c>
      <c r="B70" s="3" t="s">
        <v>98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2">
        <v>0</v>
      </c>
    </row>
    <row r="71" spans="1:24" ht="60">
      <c r="A71" s="8" t="str">
        <f>"12.2"</f>
        <v>12.2</v>
      </c>
      <c r="B71" s="3" t="s">
        <v>99</v>
      </c>
      <c r="C71" s="11">
        <v>4642399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2">
        <v>0</v>
      </c>
    </row>
    <row r="72" spans="1:24" ht="30">
      <c r="A72" s="8" t="str">
        <f>"12.2.1"</f>
        <v>12.2.1</v>
      </c>
      <c r="B72" s="3" t="s">
        <v>100</v>
      </c>
      <c r="C72" s="11">
        <v>4642399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2">
        <v>0</v>
      </c>
    </row>
    <row r="73" spans="1:24" ht="60">
      <c r="A73" s="8" t="s">
        <v>101</v>
      </c>
      <c r="B73" s="3" t="s">
        <v>102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2">
        <v>0</v>
      </c>
    </row>
    <row r="74" spans="1:24" ht="60">
      <c r="A74" s="8" t="str">
        <f>"12.3"</f>
        <v>12.3</v>
      </c>
      <c r="B74" s="3" t="s">
        <v>103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2">
        <v>0</v>
      </c>
    </row>
    <row r="75" spans="1:24" ht="30">
      <c r="A75" s="8" t="str">
        <f>"12.3.1"</f>
        <v>12.3.1</v>
      </c>
      <c r="B75" s="3" t="s">
        <v>104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2">
        <v>0</v>
      </c>
    </row>
    <row r="76" spans="1:24" ht="75">
      <c r="A76" s="8" t="str">
        <f>"12.3.2"</f>
        <v>12.3.2</v>
      </c>
      <c r="B76" s="3" t="s">
        <v>105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2">
        <v>0</v>
      </c>
    </row>
    <row r="77" spans="1:24" ht="60">
      <c r="A77" s="8" t="str">
        <f>"12.4"</f>
        <v>12.4</v>
      </c>
      <c r="B77" s="3" t="s">
        <v>106</v>
      </c>
      <c r="C77" s="11">
        <v>7750399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2">
        <v>0</v>
      </c>
    </row>
    <row r="78" spans="1:24" ht="30">
      <c r="A78" s="8" t="str">
        <f>"12.4.1"</f>
        <v>12.4.1</v>
      </c>
      <c r="B78" s="3" t="s">
        <v>107</v>
      </c>
      <c r="C78" s="11">
        <v>3296399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2">
        <v>0</v>
      </c>
    </row>
    <row r="79" spans="1:24" ht="75">
      <c r="A79" s="8" t="str">
        <f>"12.4.2"</f>
        <v>12.4.2</v>
      </c>
      <c r="B79" s="3" t="s">
        <v>108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2">
        <v>0</v>
      </c>
    </row>
    <row r="80" spans="1:24" ht="90">
      <c r="A80" s="8" t="str">
        <f>"12.5"</f>
        <v>12.5</v>
      </c>
      <c r="B80" s="3" t="s">
        <v>109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2">
        <v>0</v>
      </c>
    </row>
    <row r="81" spans="1:24" ht="30">
      <c r="A81" s="8" t="str">
        <f>"12.5.1"</f>
        <v>12.5.1</v>
      </c>
      <c r="B81" s="3" t="s">
        <v>110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2">
        <v>0</v>
      </c>
    </row>
    <row r="82" spans="1:24" ht="90">
      <c r="A82" s="8" t="str">
        <f>"12.6"</f>
        <v>12.6</v>
      </c>
      <c r="B82" s="3" t="s">
        <v>111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2">
        <v>0</v>
      </c>
    </row>
    <row r="83" spans="1:24" ht="30">
      <c r="A83" s="8" t="str">
        <f>"12.6.1"</f>
        <v>12.6.1</v>
      </c>
      <c r="B83" s="3" t="s">
        <v>110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2">
        <v>0</v>
      </c>
    </row>
    <row r="84" spans="1:24" ht="120">
      <c r="A84" s="8" t="str">
        <f>"12.7"</f>
        <v>12.7</v>
      </c>
      <c r="B84" s="3" t="s">
        <v>112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2">
        <v>0</v>
      </c>
    </row>
    <row r="85" spans="1:24" ht="30">
      <c r="A85" s="8" t="str">
        <f>"12.7.1"</f>
        <v>12.7.1</v>
      </c>
      <c r="B85" s="3" t="s">
        <v>110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2">
        <v>0</v>
      </c>
    </row>
    <row r="86" spans="1:24" ht="120">
      <c r="A86" s="8" t="str">
        <f>"12.8"</f>
        <v>12.8</v>
      </c>
      <c r="B86" s="3" t="s">
        <v>113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2">
        <v>0</v>
      </c>
    </row>
    <row r="87" spans="1:24" ht="30">
      <c r="A87" s="8" t="str">
        <f>"12.8.1"</f>
        <v>12.8.1</v>
      </c>
      <c r="B87" s="3" t="s">
        <v>110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2">
        <v>0</v>
      </c>
    </row>
    <row r="88" spans="1:24" ht="60">
      <c r="A88" s="8">
        <v>13</v>
      </c>
      <c r="B88" s="3" t="s">
        <v>114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2">
        <v>0</v>
      </c>
    </row>
    <row r="89" spans="1:24" ht="90">
      <c r="A89" s="8" t="str">
        <f>"13.1"</f>
        <v>13.1</v>
      </c>
      <c r="B89" s="3" t="s">
        <v>115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2">
        <v>0</v>
      </c>
    </row>
    <row r="90" spans="1:24" ht="75">
      <c r="A90" s="8" t="str">
        <f>"13.2"</f>
        <v>13.2</v>
      </c>
      <c r="B90" s="3" t="s">
        <v>116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2">
        <v>0</v>
      </c>
    </row>
    <row r="91" spans="1:24" ht="45">
      <c r="A91" s="8" t="str">
        <f>"13.3"</f>
        <v>13.3</v>
      </c>
      <c r="B91" s="3" t="s">
        <v>117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2">
        <v>0</v>
      </c>
    </row>
    <row r="92" spans="1:24" ht="75">
      <c r="A92" s="8" t="str">
        <f>"13.4"</f>
        <v>13.4</v>
      </c>
      <c r="B92" s="3" t="s">
        <v>118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2">
        <v>0</v>
      </c>
    </row>
    <row r="93" spans="1:24" ht="75">
      <c r="A93" s="8" t="str">
        <f>"13.5"</f>
        <v>13.5</v>
      </c>
      <c r="B93" s="3" t="s">
        <v>119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2">
        <v>0</v>
      </c>
    </row>
    <row r="94" spans="1:24" ht="75">
      <c r="A94" s="8" t="str">
        <f>"13.6"</f>
        <v>13.6</v>
      </c>
      <c r="B94" s="3" t="s">
        <v>120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2">
        <v>0</v>
      </c>
    </row>
    <row r="95" spans="1:24" ht="45">
      <c r="A95" s="8" t="str">
        <f>"13.7"</f>
        <v>13.7</v>
      </c>
      <c r="B95" s="3" t="s">
        <v>121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2">
        <v>0</v>
      </c>
    </row>
    <row r="96" spans="1:24" ht="15">
      <c r="A96" s="8">
        <v>14</v>
      </c>
      <c r="B96" s="3" t="s">
        <v>122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2">
        <v>0</v>
      </c>
    </row>
    <row r="97" spans="1:24" ht="60">
      <c r="A97" s="8" t="str">
        <f>"14.1"</f>
        <v>14.1</v>
      </c>
      <c r="B97" s="3" t="s">
        <v>123</v>
      </c>
      <c r="C97" s="11">
        <v>2268624</v>
      </c>
      <c r="D97" s="11">
        <v>2831594</v>
      </c>
      <c r="E97" s="11">
        <v>1710624</v>
      </c>
      <c r="F97" s="11">
        <v>1710624</v>
      </c>
      <c r="G97" s="11">
        <v>1684672</v>
      </c>
      <c r="H97" s="11">
        <v>490000</v>
      </c>
      <c r="I97" s="11">
        <v>420000</v>
      </c>
      <c r="J97" s="11">
        <v>420000</v>
      </c>
      <c r="K97" s="11">
        <v>420000</v>
      </c>
      <c r="L97" s="11">
        <v>430000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2">
        <v>0</v>
      </c>
    </row>
    <row r="98" spans="1:24" ht="30">
      <c r="A98" s="8" t="str">
        <f>"14.2"</f>
        <v>14.2</v>
      </c>
      <c r="B98" s="3" t="s">
        <v>124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2">
        <v>0</v>
      </c>
    </row>
    <row r="99" spans="1:24" ht="15">
      <c r="A99" s="8" t="str">
        <f>"14.3"</f>
        <v>14.3</v>
      </c>
      <c r="B99" s="3" t="s">
        <v>125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2">
        <v>0</v>
      </c>
    </row>
    <row r="100" spans="1:24" ht="30">
      <c r="A100" s="8" t="str">
        <f>"14.3.1"</f>
        <v>14.3.1</v>
      </c>
      <c r="B100" s="3" t="s">
        <v>126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2">
        <v>0</v>
      </c>
    </row>
    <row r="101" spans="1:24" ht="45">
      <c r="A101" s="8" t="str">
        <f>"14.3.2"</f>
        <v>14.3.2</v>
      </c>
      <c r="B101" s="3" t="s">
        <v>127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2">
        <v>0</v>
      </c>
    </row>
    <row r="102" spans="1:24" ht="30">
      <c r="A102" s="8" t="str">
        <f>"14.3.3"</f>
        <v>14.3.3</v>
      </c>
      <c r="B102" s="3" t="s">
        <v>128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2">
        <v>0</v>
      </c>
    </row>
    <row r="103" spans="1:24" ht="45.75" thickBot="1">
      <c r="A103" s="9" t="str">
        <f>"14.4"</f>
        <v>14.4</v>
      </c>
      <c r="B103" s="6" t="s">
        <v>129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6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agnieszka.cieslarska</dc:creator>
  <cp:keywords/>
  <dc:description/>
  <cp:lastModifiedBy>dorota.zalas</cp:lastModifiedBy>
  <dcterms:created xsi:type="dcterms:W3CDTF">2016-01-13T05:16:37Z</dcterms:created>
  <dcterms:modified xsi:type="dcterms:W3CDTF">2016-01-13T14:18:02Z</dcterms:modified>
  <cp:category/>
  <cp:version/>
  <cp:contentType/>
  <cp:contentStatus/>
</cp:coreProperties>
</file>