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pf vzal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<sst xmlns="http://schemas.openxmlformats.org/spreadsheetml/2006/main" count="135" uniqueCount="130">
  <si>
    <t>L.p.</t>
  </si>
  <si>
    <t>Wyszczególnienie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</si>
  <si>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</si>
  <si>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</si>
  <si>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</si>
  <si>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</si>
  <si>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</si>
  <si>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</si>
  <si>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</si>
  <si>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</si>
  <si>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</si>
  <si>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</si>
  <si>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</si>
  <si>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</si>
  <si>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</si>
  <si>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</si>
  <si>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</si>
  <si>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</si>
  <si>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</si>
  <si>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</si>
  <si>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</si>
  <si>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</si>
  <si>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</si>
  <si>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</si>
  <si>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</si>
  <si>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</si>
  <si>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</si>
  <si>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</si>
  <si>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</si>
  <si>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</si>
  <si>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</si>
  <si>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</si>
  <si>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</si>
  <si>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</si>
  <si>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</si>
  <si>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</si>
  <si>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</si>
  <si>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</si>
  <si>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</si>
  <si>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</si>
  <si>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</si>
  <si>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</si>
  <si>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>2.1.3.1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</si>
  <si>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</si>
  <si>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</si>
  <si>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</si>
  <si>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</si>
  <si>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</si>
  <si>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</si>
  <si>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</si>
  <si>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</si>
  <si>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</si>
  <si>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</si>
  <si>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</si>
  <si>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</si>
  <si>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</si>
  <si>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</si>
  <si>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</si>
  <si>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</si>
  <si>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</si>
  <si>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</si>
  <si>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</si>
  <si>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</si>
  <si>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</si>
  <si>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</si>
  <si>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</si>
  <si>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</si>
  <si>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</si>
  <si>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</si>
  <si>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</si>
  <si>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</si>
  <si>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</si>
  <si>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Wskaźnik spłaty zobowiązań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</si>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</sst>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1" fillId="0" borderId="0" xfId="0" applyFont="1" applyAlignment="1">
      <alignment wrapText="1"/>
    </xf>
    <xf numFmtId="4" fontId="36" fillId="0" borderId="10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4" fontId="36" fillId="0" borderId="19" xfId="0" applyNumberFormat="1" applyFont="1" applyBorder="1" applyAlignment="1">
      <alignment/>
    </xf>
    <xf numFmtId="0" fontId="37" fillId="0" borderId="20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4" fontId="36" fillId="0" borderId="11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E94">
      <selection activeCell="P106" sqref="P106"/>
    </sheetView>
  </sheetViews>
  <sheetFormatPr defaultColWidth="9.140625" defaultRowHeight="15"/>
  <cols>
    <col min="1" max="1" width="5.7109375" style="2" customWidth="1"/>
    <col min="2" max="2" width="36.00390625" style="1" customWidth="1"/>
    <col min="3" max="23" width="11.421875" style="0" customWidth="1"/>
  </cols>
  <sheetData>
    <row r="1" spans="1:23" s="10" customFormat="1" ht="26.25" customHeight="1" thickBot="1">
      <c r="A1" s="5" t="s">
        <v>0</v>
      </c>
      <c r="B1" s="16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9" t="s">
        <v>22</v>
      </c>
    </row>
    <row r="2" spans="1:23" ht="15">
      <c r="A2" s="6">
        <v>1</v>
      </c>
      <c r="B2" s="17" t="s">
        <v>23</v>
      </c>
      <c r="C2" s="13">
        <v>45680832</v>
      </c>
      <c r="D2" s="11">
        <v>43550000</v>
      </c>
      <c r="E2" s="11">
        <v>43600000</v>
      </c>
      <c r="F2" s="11">
        <v>43600000</v>
      </c>
      <c r="G2" s="11">
        <v>43600000</v>
      </c>
      <c r="H2" s="11">
        <v>43600000</v>
      </c>
      <c r="I2" s="11">
        <v>43600000</v>
      </c>
      <c r="J2" s="11">
        <v>43600000</v>
      </c>
      <c r="K2" s="11">
        <v>44000000</v>
      </c>
      <c r="L2" s="11">
        <v>44000000</v>
      </c>
      <c r="M2" s="11">
        <v>44000000</v>
      </c>
      <c r="N2" s="11">
        <v>44000000</v>
      </c>
      <c r="O2" s="11">
        <v>44000000</v>
      </c>
      <c r="P2" s="11">
        <v>44000000</v>
      </c>
      <c r="Q2" s="11">
        <v>44000000</v>
      </c>
      <c r="R2" s="11">
        <v>44000000</v>
      </c>
      <c r="S2" s="11">
        <v>44000000</v>
      </c>
      <c r="T2" s="11">
        <v>44000000</v>
      </c>
      <c r="U2" s="11">
        <v>44000000</v>
      </c>
      <c r="V2" s="11">
        <v>44000000</v>
      </c>
      <c r="W2" s="20">
        <v>44000000</v>
      </c>
    </row>
    <row r="3" spans="1:23" ht="15">
      <c r="A3" s="6" t="str">
        <f>"1.1"</f>
        <v>1.1</v>
      </c>
      <c r="B3" s="18" t="s">
        <v>24</v>
      </c>
      <c r="C3" s="13">
        <v>44595832</v>
      </c>
      <c r="D3" s="11">
        <v>43550000</v>
      </c>
      <c r="E3" s="11">
        <v>43600000</v>
      </c>
      <c r="F3" s="11">
        <v>43600000</v>
      </c>
      <c r="G3" s="11">
        <v>43600000</v>
      </c>
      <c r="H3" s="11">
        <v>43600000</v>
      </c>
      <c r="I3" s="11">
        <v>43600000</v>
      </c>
      <c r="J3" s="11">
        <v>43600000</v>
      </c>
      <c r="K3" s="11">
        <v>44000000</v>
      </c>
      <c r="L3" s="11">
        <v>44000000</v>
      </c>
      <c r="M3" s="11">
        <v>44000000</v>
      </c>
      <c r="N3" s="11">
        <v>44000000</v>
      </c>
      <c r="O3" s="11">
        <v>44000000</v>
      </c>
      <c r="P3" s="11">
        <v>44000000</v>
      </c>
      <c r="Q3" s="11">
        <v>44000000</v>
      </c>
      <c r="R3" s="11">
        <v>44000000</v>
      </c>
      <c r="S3" s="11">
        <v>44000000</v>
      </c>
      <c r="T3" s="11">
        <v>44000000</v>
      </c>
      <c r="U3" s="11">
        <v>44000000</v>
      </c>
      <c r="V3" s="11">
        <v>44000000</v>
      </c>
      <c r="W3" s="20">
        <v>44000000</v>
      </c>
    </row>
    <row r="4" spans="1:23" ht="26.25">
      <c r="A4" s="6" t="str">
        <f>"1.1.1"</f>
        <v>1.1.1</v>
      </c>
      <c r="B4" s="18" t="s">
        <v>25</v>
      </c>
      <c r="C4" s="13">
        <v>7941068</v>
      </c>
      <c r="D4" s="11">
        <v>7400000</v>
      </c>
      <c r="E4" s="11">
        <v>7400000</v>
      </c>
      <c r="F4" s="11">
        <v>7400000</v>
      </c>
      <c r="G4" s="11">
        <v>7400000</v>
      </c>
      <c r="H4" s="11">
        <v>7400000</v>
      </c>
      <c r="I4" s="11">
        <v>7400000</v>
      </c>
      <c r="J4" s="11">
        <v>7400000</v>
      </c>
      <c r="K4" s="11">
        <v>7500000</v>
      </c>
      <c r="L4" s="11">
        <v>7500000</v>
      </c>
      <c r="M4" s="11">
        <v>7500000</v>
      </c>
      <c r="N4" s="11">
        <v>7500000</v>
      </c>
      <c r="O4" s="11">
        <v>7500000</v>
      </c>
      <c r="P4" s="11">
        <v>7500000</v>
      </c>
      <c r="Q4" s="11">
        <v>7500000</v>
      </c>
      <c r="R4" s="11">
        <v>7500000</v>
      </c>
      <c r="S4" s="11">
        <v>7500000</v>
      </c>
      <c r="T4" s="11">
        <v>7500000</v>
      </c>
      <c r="U4" s="11">
        <v>7500000</v>
      </c>
      <c r="V4" s="11">
        <v>7500000</v>
      </c>
      <c r="W4" s="20">
        <v>7500000</v>
      </c>
    </row>
    <row r="5" spans="1:23" ht="26.25">
      <c r="A5" s="6" t="str">
        <f>"1.1.2"</f>
        <v>1.1.2</v>
      </c>
      <c r="B5" s="18" t="s">
        <v>26</v>
      </c>
      <c r="C5" s="13">
        <v>100000</v>
      </c>
      <c r="D5" s="11">
        <v>100000</v>
      </c>
      <c r="E5" s="11">
        <v>100000</v>
      </c>
      <c r="F5" s="11">
        <v>100000</v>
      </c>
      <c r="G5" s="11">
        <v>100000</v>
      </c>
      <c r="H5" s="11">
        <v>100000</v>
      </c>
      <c r="I5" s="11">
        <v>100000</v>
      </c>
      <c r="J5" s="11">
        <v>100000</v>
      </c>
      <c r="K5" s="11">
        <v>100000</v>
      </c>
      <c r="L5" s="11">
        <v>100000</v>
      </c>
      <c r="M5" s="11">
        <v>100000</v>
      </c>
      <c r="N5" s="11">
        <v>100000</v>
      </c>
      <c r="O5" s="11">
        <v>100000</v>
      </c>
      <c r="P5" s="11">
        <v>100000</v>
      </c>
      <c r="Q5" s="11">
        <v>100000</v>
      </c>
      <c r="R5" s="11">
        <v>100000</v>
      </c>
      <c r="S5" s="11">
        <v>100000</v>
      </c>
      <c r="T5" s="11">
        <v>100000</v>
      </c>
      <c r="U5" s="11">
        <v>100000</v>
      </c>
      <c r="V5" s="11">
        <v>100000</v>
      </c>
      <c r="W5" s="20">
        <v>100000</v>
      </c>
    </row>
    <row r="6" spans="1:23" ht="15">
      <c r="A6" s="6" t="str">
        <f>"1.1.3"</f>
        <v>1.1.3</v>
      </c>
      <c r="B6" s="18" t="s">
        <v>27</v>
      </c>
      <c r="C6" s="13">
        <v>17488780</v>
      </c>
      <c r="D6" s="11">
        <v>17509650</v>
      </c>
      <c r="E6" s="11">
        <v>17500000</v>
      </c>
      <c r="F6" s="11">
        <v>17500000</v>
      </c>
      <c r="G6" s="11">
        <v>17500000</v>
      </c>
      <c r="H6" s="11">
        <v>17500000</v>
      </c>
      <c r="I6" s="11">
        <v>17500000</v>
      </c>
      <c r="J6" s="11">
        <v>17500000</v>
      </c>
      <c r="K6" s="11">
        <v>17500000</v>
      </c>
      <c r="L6" s="11">
        <v>17500000</v>
      </c>
      <c r="M6" s="11">
        <v>17500000</v>
      </c>
      <c r="N6" s="11">
        <v>17500000</v>
      </c>
      <c r="O6" s="11">
        <v>17500000</v>
      </c>
      <c r="P6" s="11">
        <v>17500000</v>
      </c>
      <c r="Q6" s="11">
        <v>17500000</v>
      </c>
      <c r="R6" s="11">
        <v>17500000</v>
      </c>
      <c r="S6" s="11">
        <v>17500000</v>
      </c>
      <c r="T6" s="11">
        <v>17500000</v>
      </c>
      <c r="U6" s="11">
        <v>17500000</v>
      </c>
      <c r="V6" s="11">
        <v>17500000</v>
      </c>
      <c r="W6" s="20">
        <v>17500000</v>
      </c>
    </row>
    <row r="7" spans="1:23" ht="15">
      <c r="A7" s="6" t="s">
        <v>28</v>
      </c>
      <c r="B7" s="18" t="s">
        <v>29</v>
      </c>
      <c r="C7" s="13">
        <v>10490054</v>
      </c>
      <c r="D7" s="11">
        <v>10500000</v>
      </c>
      <c r="E7" s="11">
        <v>10500000</v>
      </c>
      <c r="F7" s="11">
        <v>10500000</v>
      </c>
      <c r="G7" s="11">
        <v>10500000</v>
      </c>
      <c r="H7" s="11">
        <v>10500000</v>
      </c>
      <c r="I7" s="11">
        <v>10500000</v>
      </c>
      <c r="J7" s="11">
        <v>10500000</v>
      </c>
      <c r="K7" s="11">
        <v>10500000</v>
      </c>
      <c r="L7" s="11">
        <v>10500000</v>
      </c>
      <c r="M7" s="11">
        <v>10500000</v>
      </c>
      <c r="N7" s="11">
        <v>10500000</v>
      </c>
      <c r="O7" s="11">
        <v>10500000</v>
      </c>
      <c r="P7" s="11">
        <v>10500000</v>
      </c>
      <c r="Q7" s="11">
        <v>10500000</v>
      </c>
      <c r="R7" s="11">
        <v>10500000</v>
      </c>
      <c r="S7" s="11">
        <v>10500000</v>
      </c>
      <c r="T7" s="11">
        <v>10500000</v>
      </c>
      <c r="U7" s="11">
        <v>10500000</v>
      </c>
      <c r="V7" s="11">
        <v>10500000</v>
      </c>
      <c r="W7" s="20">
        <v>10500000</v>
      </c>
    </row>
    <row r="8" spans="1:23" ht="15">
      <c r="A8" s="6" t="str">
        <f>"1.1.4"</f>
        <v>1.1.4</v>
      </c>
      <c r="B8" s="18" t="s">
        <v>30</v>
      </c>
      <c r="C8" s="13">
        <v>12391591</v>
      </c>
      <c r="D8" s="11">
        <v>12100000</v>
      </c>
      <c r="E8" s="11">
        <v>12100000</v>
      </c>
      <c r="F8" s="11">
        <v>12100000</v>
      </c>
      <c r="G8" s="11">
        <v>12100000</v>
      </c>
      <c r="H8" s="11">
        <v>12100000</v>
      </c>
      <c r="I8" s="11">
        <v>12100000</v>
      </c>
      <c r="J8" s="11">
        <v>12100000</v>
      </c>
      <c r="K8" s="11">
        <v>12100000</v>
      </c>
      <c r="L8" s="11">
        <v>12100000</v>
      </c>
      <c r="M8" s="11">
        <v>12100000</v>
      </c>
      <c r="N8" s="11">
        <v>12100000</v>
      </c>
      <c r="O8" s="11">
        <v>12100000</v>
      </c>
      <c r="P8" s="11">
        <v>12100000</v>
      </c>
      <c r="Q8" s="11">
        <v>12100000</v>
      </c>
      <c r="R8" s="11">
        <v>12100000</v>
      </c>
      <c r="S8" s="11">
        <v>12100000</v>
      </c>
      <c r="T8" s="11">
        <v>12100000</v>
      </c>
      <c r="U8" s="11">
        <v>12100000</v>
      </c>
      <c r="V8" s="11">
        <v>12100000</v>
      </c>
      <c r="W8" s="20">
        <v>12100000</v>
      </c>
    </row>
    <row r="9" spans="1:23" ht="26.25">
      <c r="A9" s="6" t="str">
        <f>"1.1.5"</f>
        <v>1.1.5</v>
      </c>
      <c r="B9" s="18" t="s">
        <v>31</v>
      </c>
      <c r="C9" s="13">
        <v>5772823</v>
      </c>
      <c r="D9" s="11">
        <v>3000000</v>
      </c>
      <c r="E9" s="11">
        <v>3000000</v>
      </c>
      <c r="F9" s="11">
        <v>3000000</v>
      </c>
      <c r="G9" s="11">
        <v>3000000</v>
      </c>
      <c r="H9" s="11">
        <v>3000000</v>
      </c>
      <c r="I9" s="11">
        <v>3000000</v>
      </c>
      <c r="J9" s="11">
        <v>3000000</v>
      </c>
      <c r="K9" s="11">
        <v>3000000</v>
      </c>
      <c r="L9" s="11">
        <v>3000000</v>
      </c>
      <c r="M9" s="11">
        <v>3000000</v>
      </c>
      <c r="N9" s="11">
        <v>3000000</v>
      </c>
      <c r="O9" s="11">
        <v>3000000</v>
      </c>
      <c r="P9" s="11">
        <v>3000000</v>
      </c>
      <c r="Q9" s="11">
        <v>3000000</v>
      </c>
      <c r="R9" s="11">
        <v>3000000</v>
      </c>
      <c r="S9" s="11">
        <v>3000000</v>
      </c>
      <c r="T9" s="11">
        <v>3000000</v>
      </c>
      <c r="U9" s="11">
        <v>3000000</v>
      </c>
      <c r="V9" s="11">
        <v>3000000</v>
      </c>
      <c r="W9" s="20">
        <v>3000000</v>
      </c>
    </row>
    <row r="10" spans="1:23" ht="15">
      <c r="A10" s="6" t="str">
        <f>"1.2"</f>
        <v>1.2</v>
      </c>
      <c r="B10" s="18" t="s">
        <v>32</v>
      </c>
      <c r="C10" s="13">
        <v>1085000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20">
        <v>0</v>
      </c>
    </row>
    <row r="11" spans="1:23" ht="15">
      <c r="A11" s="6" t="str">
        <f>"1.2.1"</f>
        <v>1.2.1</v>
      </c>
      <c r="B11" s="18" t="s">
        <v>33</v>
      </c>
      <c r="C11" s="13">
        <v>285000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20">
        <v>0</v>
      </c>
    </row>
    <row r="12" spans="1:23" ht="26.25">
      <c r="A12" s="6" t="str">
        <f>"1.2.2"</f>
        <v>1.2.2</v>
      </c>
      <c r="B12" s="18" t="s">
        <v>34</v>
      </c>
      <c r="C12" s="13">
        <v>800000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0">
        <v>0</v>
      </c>
    </row>
    <row r="13" spans="1:23" ht="15">
      <c r="A13" s="6">
        <v>2</v>
      </c>
      <c r="B13" s="18" t="s">
        <v>35</v>
      </c>
      <c r="C13" s="13">
        <v>48816849</v>
      </c>
      <c r="D13" s="11">
        <v>41480707</v>
      </c>
      <c r="E13" s="11">
        <v>41380707</v>
      </c>
      <c r="F13" s="11">
        <v>41146859</v>
      </c>
      <c r="G13" s="11">
        <v>42341531</v>
      </c>
      <c r="H13" s="11">
        <v>42411531</v>
      </c>
      <c r="I13" s="11">
        <v>42411531</v>
      </c>
      <c r="J13" s="11">
        <v>42411531</v>
      </c>
      <c r="K13" s="11">
        <v>42801531</v>
      </c>
      <c r="L13" s="11">
        <v>43231531</v>
      </c>
      <c r="M13" s="11">
        <v>43231531</v>
      </c>
      <c r="N13" s="11">
        <v>43231531</v>
      </c>
      <c r="O13" s="11">
        <v>42721731</v>
      </c>
      <c r="P13" s="11">
        <v>42742851</v>
      </c>
      <c r="Q13" s="11">
        <v>44000000</v>
      </c>
      <c r="R13" s="11">
        <v>44000000</v>
      </c>
      <c r="S13" s="11">
        <v>44000000</v>
      </c>
      <c r="T13" s="11">
        <v>44000000</v>
      </c>
      <c r="U13" s="11">
        <v>44000000</v>
      </c>
      <c r="V13" s="11">
        <v>44000000</v>
      </c>
      <c r="W13" s="20">
        <v>44000000</v>
      </c>
    </row>
    <row r="14" spans="1:23" ht="15">
      <c r="A14" s="6" t="str">
        <f>"2.1"</f>
        <v>2.1</v>
      </c>
      <c r="B14" s="18" t="s">
        <v>36</v>
      </c>
      <c r="C14" s="13">
        <v>41884215</v>
      </c>
      <c r="D14" s="11">
        <v>39620000</v>
      </c>
      <c r="E14" s="11">
        <v>39800000</v>
      </c>
      <c r="F14" s="11">
        <v>39800000</v>
      </c>
      <c r="G14" s="11">
        <v>39800000</v>
      </c>
      <c r="H14" s="11">
        <v>39800000</v>
      </c>
      <c r="I14" s="11">
        <v>39800000</v>
      </c>
      <c r="J14" s="11">
        <v>39800000</v>
      </c>
      <c r="K14" s="11">
        <v>39800000</v>
      </c>
      <c r="L14" s="11">
        <v>40500000</v>
      </c>
      <c r="M14" s="11">
        <v>40500000</v>
      </c>
      <c r="N14" s="11">
        <v>40500000</v>
      </c>
      <c r="O14" s="11">
        <v>40500000</v>
      </c>
      <c r="P14" s="11">
        <v>40500000</v>
      </c>
      <c r="Q14" s="11">
        <v>40500000</v>
      </c>
      <c r="R14" s="11">
        <v>40500000</v>
      </c>
      <c r="S14" s="11">
        <v>40500000</v>
      </c>
      <c r="T14" s="11">
        <v>40500000</v>
      </c>
      <c r="U14" s="11">
        <v>40500000</v>
      </c>
      <c r="V14" s="11">
        <v>40500000</v>
      </c>
      <c r="W14" s="20">
        <v>40500000</v>
      </c>
    </row>
    <row r="15" spans="1:23" ht="15">
      <c r="A15" s="6" t="str">
        <f>"2.1.1"</f>
        <v>2.1.1</v>
      </c>
      <c r="B15" s="18" t="s">
        <v>37</v>
      </c>
      <c r="C15" s="13">
        <v>0</v>
      </c>
      <c r="D15" s="11">
        <v>30521.04</v>
      </c>
      <c r="E15" s="11">
        <v>29887.78</v>
      </c>
      <c r="F15" s="11">
        <v>29254.51</v>
      </c>
      <c r="G15" s="11">
        <v>28621.25</v>
      </c>
      <c r="H15" s="11">
        <v>27987.99</v>
      </c>
      <c r="I15" s="11">
        <v>27354.72</v>
      </c>
      <c r="J15" s="11">
        <v>26721.46</v>
      </c>
      <c r="K15" s="11">
        <v>26088.2</v>
      </c>
      <c r="L15" s="11">
        <v>25454.93</v>
      </c>
      <c r="M15" s="11">
        <v>24821.67</v>
      </c>
      <c r="N15" s="11">
        <v>24188.8</v>
      </c>
      <c r="O15" s="11">
        <v>23555.14</v>
      </c>
      <c r="P15" s="11">
        <v>22921.88</v>
      </c>
      <c r="Q15" s="11">
        <v>22288.62</v>
      </c>
      <c r="R15" s="11">
        <v>21655.35</v>
      </c>
      <c r="S15" s="11">
        <v>21022.09</v>
      </c>
      <c r="T15" s="11">
        <v>20388.83</v>
      </c>
      <c r="U15" s="11">
        <v>19755.56</v>
      </c>
      <c r="V15" s="11">
        <v>19122.3</v>
      </c>
      <c r="W15" s="20">
        <v>18489.04</v>
      </c>
    </row>
    <row r="16" spans="1:23" ht="39">
      <c r="A16" s="6" t="s">
        <v>38</v>
      </c>
      <c r="B16" s="18" t="s">
        <v>39</v>
      </c>
      <c r="C16" s="13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20">
        <v>0</v>
      </c>
    </row>
    <row r="17" spans="1:23" ht="90">
      <c r="A17" s="6" t="str">
        <f>"2.1.2"</f>
        <v>2.1.2</v>
      </c>
      <c r="B17" s="18" t="s">
        <v>40</v>
      </c>
      <c r="C17" s="13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20">
        <v>0</v>
      </c>
    </row>
    <row r="18" spans="1:23" ht="15">
      <c r="A18" s="6" t="str">
        <f>"2.1.3"</f>
        <v>2.1.3</v>
      </c>
      <c r="B18" s="18" t="s">
        <v>41</v>
      </c>
      <c r="C18" s="13">
        <v>400000</v>
      </c>
      <c r="D18" s="11">
        <v>331000</v>
      </c>
      <c r="E18" s="11">
        <v>282000</v>
      </c>
      <c r="F18" s="11">
        <v>226000</v>
      </c>
      <c r="G18" s="11">
        <v>184700</v>
      </c>
      <c r="H18" s="11">
        <v>162000</v>
      </c>
      <c r="I18" s="11">
        <v>137000</v>
      </c>
      <c r="J18" s="11">
        <v>114000</v>
      </c>
      <c r="K18" s="11">
        <v>92000</v>
      </c>
      <c r="L18" s="11">
        <v>71000</v>
      </c>
      <c r="M18" s="11">
        <v>58000</v>
      </c>
      <c r="N18" s="11">
        <v>45000</v>
      </c>
      <c r="O18" s="11">
        <v>34000</v>
      </c>
      <c r="P18" s="11">
        <v>11000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20">
        <v>0</v>
      </c>
    </row>
    <row r="19" spans="1:23" ht="26.25">
      <c r="A19" s="6" t="s">
        <v>42</v>
      </c>
      <c r="B19" s="18" t="s">
        <v>43</v>
      </c>
      <c r="C19" s="13">
        <v>400000</v>
      </c>
      <c r="D19" s="11">
        <v>331000</v>
      </c>
      <c r="E19" s="11">
        <v>282000</v>
      </c>
      <c r="F19" s="11">
        <v>226000</v>
      </c>
      <c r="G19" s="11">
        <v>184700</v>
      </c>
      <c r="H19" s="11">
        <v>162000</v>
      </c>
      <c r="I19" s="11">
        <v>137000</v>
      </c>
      <c r="J19" s="11">
        <v>114000</v>
      </c>
      <c r="K19" s="11">
        <v>92000</v>
      </c>
      <c r="L19" s="11">
        <v>71000</v>
      </c>
      <c r="M19" s="11">
        <v>58000</v>
      </c>
      <c r="N19" s="11">
        <v>45000</v>
      </c>
      <c r="O19" s="11">
        <v>34000</v>
      </c>
      <c r="P19" s="11">
        <v>11000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20">
        <v>0</v>
      </c>
    </row>
    <row r="20" spans="1:23" ht="90">
      <c r="A20" s="6" t="s">
        <v>44</v>
      </c>
      <c r="B20" s="18" t="s">
        <v>45</v>
      </c>
      <c r="C20" s="13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20">
        <v>0</v>
      </c>
    </row>
    <row r="21" spans="1:23" ht="51.75">
      <c r="A21" s="6" t="s">
        <v>46</v>
      </c>
      <c r="B21" s="18" t="s">
        <v>47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20">
        <v>0</v>
      </c>
    </row>
    <row r="22" spans="1:23" ht="15">
      <c r="A22" s="6" t="str">
        <f>"2.2"</f>
        <v>2.2</v>
      </c>
      <c r="B22" s="18" t="s">
        <v>48</v>
      </c>
      <c r="C22" s="13">
        <v>6932634</v>
      </c>
      <c r="D22" s="11">
        <v>1860707</v>
      </c>
      <c r="E22" s="11">
        <v>1580707</v>
      </c>
      <c r="F22" s="11">
        <v>1346859</v>
      </c>
      <c r="G22" s="11">
        <v>2541531</v>
      </c>
      <c r="H22" s="11">
        <v>2611531</v>
      </c>
      <c r="I22" s="11">
        <v>2611531</v>
      </c>
      <c r="J22" s="11">
        <v>2611531</v>
      </c>
      <c r="K22" s="11">
        <v>3001531</v>
      </c>
      <c r="L22" s="11">
        <v>2731531</v>
      </c>
      <c r="M22" s="11">
        <v>2731531</v>
      </c>
      <c r="N22" s="11">
        <v>2731531</v>
      </c>
      <c r="O22" s="11">
        <v>2221731</v>
      </c>
      <c r="P22" s="11">
        <v>2242851</v>
      </c>
      <c r="Q22" s="11">
        <v>3500000</v>
      </c>
      <c r="R22" s="11">
        <v>3500000</v>
      </c>
      <c r="S22" s="11">
        <v>3500000</v>
      </c>
      <c r="T22" s="11">
        <v>3500000</v>
      </c>
      <c r="U22" s="11">
        <v>3500000</v>
      </c>
      <c r="V22" s="11">
        <v>3500000</v>
      </c>
      <c r="W22" s="20">
        <v>3500000</v>
      </c>
    </row>
    <row r="23" spans="1:23" ht="15">
      <c r="A23" s="6">
        <v>3</v>
      </c>
      <c r="B23" s="18" t="s">
        <v>49</v>
      </c>
      <c r="C23" s="13">
        <v>-3136017</v>
      </c>
      <c r="D23" s="11">
        <v>2069293</v>
      </c>
      <c r="E23" s="11">
        <v>2219293</v>
      </c>
      <c r="F23" s="11">
        <v>2453141</v>
      </c>
      <c r="G23" s="11">
        <v>1258469</v>
      </c>
      <c r="H23" s="11">
        <v>1188469</v>
      </c>
      <c r="I23" s="11">
        <v>1188469</v>
      </c>
      <c r="J23" s="11">
        <v>1188469</v>
      </c>
      <c r="K23" s="11">
        <v>1198469</v>
      </c>
      <c r="L23" s="11">
        <v>768469</v>
      </c>
      <c r="M23" s="11">
        <v>768469</v>
      </c>
      <c r="N23" s="11">
        <v>768469</v>
      </c>
      <c r="O23" s="11">
        <v>1278269</v>
      </c>
      <c r="P23" s="11">
        <v>1257149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20">
        <v>0</v>
      </c>
    </row>
    <row r="24" spans="1:23" ht="15">
      <c r="A24" s="6">
        <v>4</v>
      </c>
      <c r="B24" s="18" t="s">
        <v>50</v>
      </c>
      <c r="C24" s="13">
        <v>5997611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20">
        <v>0</v>
      </c>
    </row>
    <row r="25" spans="1:23" ht="15">
      <c r="A25" s="6" t="str">
        <f>"4.1"</f>
        <v>4.1</v>
      </c>
      <c r="B25" s="18" t="s">
        <v>51</v>
      </c>
      <c r="C25" s="1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20">
        <v>0</v>
      </c>
    </row>
    <row r="26" spans="1:23" ht="15">
      <c r="A26" s="6" t="str">
        <f>"4.1.1"</f>
        <v>4.1.1</v>
      </c>
      <c r="B26" s="18" t="s">
        <v>52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20">
        <v>0</v>
      </c>
    </row>
    <row r="27" spans="1:23" ht="26.25">
      <c r="A27" s="6" t="str">
        <f>"4.2"</f>
        <v>4.2</v>
      </c>
      <c r="B27" s="18" t="s">
        <v>53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20">
        <v>0</v>
      </c>
    </row>
    <row r="28" spans="1:23" ht="15">
      <c r="A28" s="6" t="str">
        <f>"4.2.1"</f>
        <v>4.2.1</v>
      </c>
      <c r="B28" s="18" t="s">
        <v>54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20">
        <v>0</v>
      </c>
    </row>
    <row r="29" spans="1:23" ht="26.25">
      <c r="A29" s="6" t="str">
        <f>"4.3"</f>
        <v>4.3</v>
      </c>
      <c r="B29" s="18" t="s">
        <v>55</v>
      </c>
      <c r="C29" s="13">
        <v>5997611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20">
        <v>0</v>
      </c>
    </row>
    <row r="30" spans="1:23" ht="15">
      <c r="A30" s="6" t="str">
        <f>"4.3.1"</f>
        <v>4.3.1</v>
      </c>
      <c r="B30" s="18" t="s">
        <v>54</v>
      </c>
      <c r="C30" s="13">
        <v>3136017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20">
        <v>0</v>
      </c>
    </row>
    <row r="31" spans="1:23" ht="26.25">
      <c r="A31" s="6" t="str">
        <f>"4.4"</f>
        <v>4.4</v>
      </c>
      <c r="B31" s="18" t="s">
        <v>56</v>
      </c>
      <c r="C31" s="13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20">
        <v>0</v>
      </c>
    </row>
    <row r="32" spans="1:23" ht="15">
      <c r="A32" s="6" t="str">
        <f>"4.4.1"</f>
        <v>4.4.1</v>
      </c>
      <c r="B32" s="18" t="s">
        <v>54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20">
        <v>0</v>
      </c>
    </row>
    <row r="33" spans="1:23" ht="15">
      <c r="A33" s="6">
        <v>5</v>
      </c>
      <c r="B33" s="18" t="s">
        <v>57</v>
      </c>
      <c r="C33" s="13">
        <v>2861594</v>
      </c>
      <c r="D33" s="11">
        <v>2069293</v>
      </c>
      <c r="E33" s="11">
        <v>2219293</v>
      </c>
      <c r="F33" s="11">
        <v>2453141</v>
      </c>
      <c r="G33" s="11">
        <v>1258469</v>
      </c>
      <c r="H33" s="11">
        <v>1188469</v>
      </c>
      <c r="I33" s="11">
        <v>1188469</v>
      </c>
      <c r="J33" s="11">
        <v>1188469</v>
      </c>
      <c r="K33" s="11">
        <v>1198469</v>
      </c>
      <c r="L33" s="11">
        <v>768469</v>
      </c>
      <c r="M33" s="11">
        <v>768469</v>
      </c>
      <c r="N33" s="11">
        <v>768469</v>
      </c>
      <c r="O33" s="11">
        <v>1278269</v>
      </c>
      <c r="P33" s="11">
        <v>1257149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20">
        <v>0</v>
      </c>
    </row>
    <row r="34" spans="1:23" ht="26.25">
      <c r="A34" s="6" t="str">
        <f>"5.1"</f>
        <v>5.1</v>
      </c>
      <c r="B34" s="18" t="s">
        <v>58</v>
      </c>
      <c r="C34" s="13">
        <v>2861594</v>
      </c>
      <c r="D34" s="11">
        <v>2069293</v>
      </c>
      <c r="E34" s="11">
        <v>2219293</v>
      </c>
      <c r="F34" s="11">
        <v>2453141</v>
      </c>
      <c r="G34" s="11">
        <v>1258469</v>
      </c>
      <c r="H34" s="11">
        <v>1188469</v>
      </c>
      <c r="I34" s="11">
        <v>1188469</v>
      </c>
      <c r="J34" s="11">
        <v>1188469</v>
      </c>
      <c r="K34" s="11">
        <v>1198469</v>
      </c>
      <c r="L34" s="11">
        <v>768469</v>
      </c>
      <c r="M34" s="11">
        <v>768469</v>
      </c>
      <c r="N34" s="11">
        <v>768469</v>
      </c>
      <c r="O34" s="11">
        <v>1278269</v>
      </c>
      <c r="P34" s="11">
        <v>1257149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20">
        <v>0</v>
      </c>
    </row>
    <row r="35" spans="1:23" ht="51.75">
      <c r="A35" s="6" t="str">
        <f>"5.1.1"</f>
        <v>5.1.1</v>
      </c>
      <c r="B35" s="18" t="s">
        <v>59</v>
      </c>
      <c r="C35" s="13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20">
        <v>0</v>
      </c>
    </row>
    <row r="36" spans="1:23" ht="39">
      <c r="A36" s="6" t="s">
        <v>60</v>
      </c>
      <c r="B36" s="18" t="s">
        <v>61</v>
      </c>
      <c r="C36" s="13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20">
        <v>0</v>
      </c>
    </row>
    <row r="37" spans="1:23" ht="39">
      <c r="A37" s="6" t="s">
        <v>62</v>
      </c>
      <c r="B37" s="18" t="s">
        <v>63</v>
      </c>
      <c r="C37" s="13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20">
        <v>0</v>
      </c>
    </row>
    <row r="38" spans="1:23" ht="39">
      <c r="A38" s="6" t="s">
        <v>64</v>
      </c>
      <c r="B38" s="18" t="s">
        <v>65</v>
      </c>
      <c r="C38" s="13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20">
        <v>0</v>
      </c>
    </row>
    <row r="39" spans="1:23" ht="15">
      <c r="A39" s="6" t="str">
        <f>"5.2"</f>
        <v>5.2</v>
      </c>
      <c r="B39" s="18" t="s">
        <v>66</v>
      </c>
      <c r="C39" s="1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20">
        <v>0</v>
      </c>
    </row>
    <row r="40" spans="1:23" ht="15">
      <c r="A40" s="6">
        <v>6</v>
      </c>
      <c r="B40" s="18" t="s">
        <v>67</v>
      </c>
      <c r="C40" s="13">
        <v>17604897</v>
      </c>
      <c r="D40" s="11">
        <v>15535604</v>
      </c>
      <c r="E40" s="11">
        <v>13316311</v>
      </c>
      <c r="F40" s="11">
        <v>10863170</v>
      </c>
      <c r="G40" s="11">
        <v>9604701</v>
      </c>
      <c r="H40" s="11">
        <v>8416232</v>
      </c>
      <c r="I40" s="11">
        <v>7227763</v>
      </c>
      <c r="J40" s="11">
        <v>6039294</v>
      </c>
      <c r="K40" s="11">
        <v>4840825</v>
      </c>
      <c r="L40" s="11">
        <v>4072356</v>
      </c>
      <c r="M40" s="11">
        <v>3303887</v>
      </c>
      <c r="N40" s="11">
        <v>2535418</v>
      </c>
      <c r="O40" s="11">
        <v>1257149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20">
        <v>0</v>
      </c>
    </row>
    <row r="41" spans="1:23" ht="64.5">
      <c r="A41" s="6">
        <v>7</v>
      </c>
      <c r="B41" s="18" t="s">
        <v>68</v>
      </c>
      <c r="C41" s="13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20">
        <v>0</v>
      </c>
    </row>
    <row r="42" spans="1:23" ht="26.25">
      <c r="A42" s="6">
        <v>8</v>
      </c>
      <c r="B42" s="18" t="s">
        <v>69</v>
      </c>
      <c r="C42" s="13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20">
        <v>0</v>
      </c>
    </row>
    <row r="43" spans="1:23" ht="26.25">
      <c r="A43" s="6" t="str">
        <f>"8.1"</f>
        <v>8.1</v>
      </c>
      <c r="B43" s="18" t="s">
        <v>70</v>
      </c>
      <c r="C43" s="13">
        <v>2711617</v>
      </c>
      <c r="D43" s="11">
        <v>3930000</v>
      </c>
      <c r="E43" s="11">
        <v>3800000</v>
      </c>
      <c r="F43" s="11">
        <v>3800000</v>
      </c>
      <c r="G43" s="11">
        <v>3800000</v>
      </c>
      <c r="H43" s="11">
        <v>3800000</v>
      </c>
      <c r="I43" s="11">
        <v>3800000</v>
      </c>
      <c r="J43" s="11">
        <v>3800000</v>
      </c>
      <c r="K43" s="11">
        <v>4200000</v>
      </c>
      <c r="L43" s="11">
        <v>3500000</v>
      </c>
      <c r="M43" s="11">
        <v>3500000</v>
      </c>
      <c r="N43" s="11">
        <v>3500000</v>
      </c>
      <c r="O43" s="11">
        <v>3500000</v>
      </c>
      <c r="P43" s="11">
        <v>3500000</v>
      </c>
      <c r="Q43" s="11">
        <v>3500000</v>
      </c>
      <c r="R43" s="11">
        <v>3500000</v>
      </c>
      <c r="S43" s="11">
        <v>3500000</v>
      </c>
      <c r="T43" s="11">
        <v>3500000</v>
      </c>
      <c r="U43" s="11">
        <v>3500000</v>
      </c>
      <c r="V43" s="11">
        <v>3500000</v>
      </c>
      <c r="W43" s="20">
        <v>3500000</v>
      </c>
    </row>
    <row r="44" spans="1:23" ht="39">
      <c r="A44" s="6" t="str">
        <f>"8.2"</f>
        <v>8.2</v>
      </c>
      <c r="B44" s="18" t="s">
        <v>71</v>
      </c>
      <c r="C44" s="13">
        <v>2711617</v>
      </c>
      <c r="D44" s="11">
        <v>3930000</v>
      </c>
      <c r="E44" s="11">
        <v>3800000</v>
      </c>
      <c r="F44" s="11">
        <v>3800000</v>
      </c>
      <c r="G44" s="11">
        <v>3800000</v>
      </c>
      <c r="H44" s="11">
        <v>3800000</v>
      </c>
      <c r="I44" s="11">
        <v>3800000</v>
      </c>
      <c r="J44" s="11">
        <v>3800000</v>
      </c>
      <c r="K44" s="11">
        <v>4200000</v>
      </c>
      <c r="L44" s="11">
        <v>3500000</v>
      </c>
      <c r="M44" s="11">
        <v>3500000</v>
      </c>
      <c r="N44" s="11">
        <v>3500000</v>
      </c>
      <c r="O44" s="11">
        <v>3500000</v>
      </c>
      <c r="P44" s="11">
        <v>3500000</v>
      </c>
      <c r="Q44" s="11">
        <v>3500000</v>
      </c>
      <c r="R44" s="11">
        <v>3500000</v>
      </c>
      <c r="S44" s="11">
        <v>3500000</v>
      </c>
      <c r="T44" s="11">
        <v>3500000</v>
      </c>
      <c r="U44" s="11">
        <v>3500000</v>
      </c>
      <c r="V44" s="11">
        <v>3500000</v>
      </c>
      <c r="W44" s="20">
        <v>3500000</v>
      </c>
    </row>
    <row r="45" spans="1:23" ht="15">
      <c r="A45" s="6">
        <v>9</v>
      </c>
      <c r="B45" s="18" t="s">
        <v>72</v>
      </c>
      <c r="C45" s="1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20">
        <v>0</v>
      </c>
    </row>
    <row r="46" spans="1:23" ht="90">
      <c r="A46" s="6" t="str">
        <f>"9.1"</f>
        <v>9.1</v>
      </c>
      <c r="B46" s="18" t="s">
        <v>73</v>
      </c>
      <c r="C46" s="14">
        <v>0.0714</v>
      </c>
      <c r="D46" s="3">
        <v>0.0558</v>
      </c>
      <c r="E46" s="3">
        <v>0.0581</v>
      </c>
      <c r="F46" s="3">
        <v>0.0621</v>
      </c>
      <c r="G46" s="3">
        <v>0.0338</v>
      </c>
      <c r="H46" s="3">
        <v>0.0316</v>
      </c>
      <c r="I46" s="3">
        <v>0.031</v>
      </c>
      <c r="J46" s="3">
        <v>0.0305</v>
      </c>
      <c r="K46" s="3">
        <v>0.0299</v>
      </c>
      <c r="L46" s="3">
        <v>0.0197</v>
      </c>
      <c r="M46" s="3">
        <v>0.0193</v>
      </c>
      <c r="N46" s="3">
        <v>0.019</v>
      </c>
      <c r="O46" s="3">
        <v>0.0304</v>
      </c>
      <c r="P46" s="3">
        <v>0.0293</v>
      </c>
      <c r="Q46" s="3">
        <v>0.0005</v>
      </c>
      <c r="R46" s="3">
        <v>0.0005</v>
      </c>
      <c r="S46" s="3">
        <v>0.0005</v>
      </c>
      <c r="T46" s="3">
        <v>0.0005</v>
      </c>
      <c r="U46" s="3">
        <v>0.0004</v>
      </c>
      <c r="V46" s="3">
        <v>0.0004</v>
      </c>
      <c r="W46" s="4">
        <v>0.0004</v>
      </c>
    </row>
    <row r="47" spans="1:23" ht="90">
      <c r="A47" s="6" t="str">
        <f>"9.2"</f>
        <v>9.2</v>
      </c>
      <c r="B47" s="18" t="s">
        <v>74</v>
      </c>
      <c r="C47" s="14">
        <v>0.0714</v>
      </c>
      <c r="D47" s="3">
        <v>0.0558</v>
      </c>
      <c r="E47" s="3">
        <v>0.0581</v>
      </c>
      <c r="F47" s="3">
        <v>0.0621</v>
      </c>
      <c r="G47" s="3">
        <v>0.0338</v>
      </c>
      <c r="H47" s="3">
        <v>0.0316</v>
      </c>
      <c r="I47" s="3">
        <v>0.031</v>
      </c>
      <c r="J47" s="3">
        <v>0.0305</v>
      </c>
      <c r="K47" s="3">
        <v>0.0299</v>
      </c>
      <c r="L47" s="3">
        <v>0.0197</v>
      </c>
      <c r="M47" s="3">
        <v>0.0193</v>
      </c>
      <c r="N47" s="3">
        <v>0.019</v>
      </c>
      <c r="O47" s="3">
        <v>0.0304</v>
      </c>
      <c r="P47" s="3">
        <v>0.0293</v>
      </c>
      <c r="Q47" s="3">
        <v>0.0005</v>
      </c>
      <c r="R47" s="3">
        <v>0.0005</v>
      </c>
      <c r="S47" s="3">
        <v>0.0005</v>
      </c>
      <c r="T47" s="3">
        <v>0.0005</v>
      </c>
      <c r="U47" s="3">
        <v>0.0004</v>
      </c>
      <c r="V47" s="3">
        <v>0.0004</v>
      </c>
      <c r="W47" s="4">
        <v>0.0004</v>
      </c>
    </row>
    <row r="48" spans="1:23" ht="77.25">
      <c r="A48" s="6" t="str">
        <f>"9.3"</f>
        <v>9.3</v>
      </c>
      <c r="B48" s="18" t="s">
        <v>75</v>
      </c>
      <c r="C48" s="14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4">
        <v>0</v>
      </c>
    </row>
    <row r="49" spans="1:23" ht="90">
      <c r="A49" s="6" t="str">
        <f>"9.4"</f>
        <v>9.4</v>
      </c>
      <c r="B49" s="18" t="s">
        <v>76</v>
      </c>
      <c r="C49" s="14">
        <v>0.0714</v>
      </c>
      <c r="D49" s="3">
        <v>0.0558</v>
      </c>
      <c r="E49" s="3">
        <v>0.0581</v>
      </c>
      <c r="F49" s="3">
        <v>0.0621</v>
      </c>
      <c r="G49" s="3">
        <v>0.0338</v>
      </c>
      <c r="H49" s="3">
        <v>0.0316</v>
      </c>
      <c r="I49" s="3">
        <v>0.031</v>
      </c>
      <c r="J49" s="3">
        <v>0.0305</v>
      </c>
      <c r="K49" s="3">
        <v>0.0299</v>
      </c>
      <c r="L49" s="3">
        <v>0.0197</v>
      </c>
      <c r="M49" s="3">
        <v>0.0193</v>
      </c>
      <c r="N49" s="3">
        <v>0.019</v>
      </c>
      <c r="O49" s="3">
        <v>0.0304</v>
      </c>
      <c r="P49" s="3">
        <v>0.0293</v>
      </c>
      <c r="Q49" s="3">
        <v>0.0005</v>
      </c>
      <c r="R49" s="3">
        <v>0.0005</v>
      </c>
      <c r="S49" s="3">
        <v>0.0005</v>
      </c>
      <c r="T49" s="3">
        <v>0.0005</v>
      </c>
      <c r="U49" s="3">
        <v>0.0004</v>
      </c>
      <c r="V49" s="3">
        <v>0.0004</v>
      </c>
      <c r="W49" s="4">
        <v>0.0004</v>
      </c>
    </row>
    <row r="50" spans="1:23" ht="64.5">
      <c r="A50" s="6" t="str">
        <f>"9.5"</f>
        <v>9.5</v>
      </c>
      <c r="B50" s="18" t="s">
        <v>77</v>
      </c>
      <c r="C50" s="14">
        <v>0.0656</v>
      </c>
      <c r="D50" s="3">
        <v>0.0902</v>
      </c>
      <c r="E50" s="3">
        <v>0.0872</v>
      </c>
      <c r="F50" s="3">
        <v>0.0872</v>
      </c>
      <c r="G50" s="3">
        <v>0.0872</v>
      </c>
      <c r="H50" s="3">
        <v>0.0872</v>
      </c>
      <c r="I50" s="3">
        <v>0.0872</v>
      </c>
      <c r="J50" s="3">
        <v>0.0872</v>
      </c>
      <c r="K50" s="3">
        <v>0.0955</v>
      </c>
      <c r="L50" s="3">
        <v>0.0795</v>
      </c>
      <c r="M50" s="3">
        <v>0.0795</v>
      </c>
      <c r="N50" s="3">
        <v>0.0795</v>
      </c>
      <c r="O50" s="3">
        <v>0.0795</v>
      </c>
      <c r="P50" s="3">
        <v>0.0795</v>
      </c>
      <c r="Q50" s="3">
        <v>0.0795</v>
      </c>
      <c r="R50" s="3">
        <v>0.0795</v>
      </c>
      <c r="S50" s="3">
        <v>0.0795</v>
      </c>
      <c r="T50" s="3">
        <v>0.0795</v>
      </c>
      <c r="U50" s="3">
        <v>0.0795</v>
      </c>
      <c r="V50" s="3">
        <v>0.0795</v>
      </c>
      <c r="W50" s="4">
        <v>0.0795</v>
      </c>
    </row>
    <row r="51" spans="1:23" ht="90">
      <c r="A51" s="6" t="str">
        <f>"9.6"</f>
        <v>9.6</v>
      </c>
      <c r="B51" s="18" t="s">
        <v>78</v>
      </c>
      <c r="C51" s="14">
        <v>0.0853</v>
      </c>
      <c r="D51" s="3">
        <v>0.0855</v>
      </c>
      <c r="E51" s="3">
        <v>0.0633</v>
      </c>
      <c r="F51" s="3">
        <v>0.081</v>
      </c>
      <c r="G51" s="3">
        <v>0.0882</v>
      </c>
      <c r="H51" s="3">
        <v>0.0872</v>
      </c>
      <c r="I51" s="3">
        <v>0.0872</v>
      </c>
      <c r="J51" s="3">
        <v>0.0872</v>
      </c>
      <c r="K51" s="3">
        <v>0.0872</v>
      </c>
      <c r="L51" s="3">
        <v>0.09</v>
      </c>
      <c r="M51" s="3">
        <v>0.0874</v>
      </c>
      <c r="N51" s="3">
        <v>0.0848</v>
      </c>
      <c r="O51" s="3">
        <v>0.0795</v>
      </c>
      <c r="P51" s="3">
        <v>0.0795</v>
      </c>
      <c r="Q51" s="3">
        <v>0.0795</v>
      </c>
      <c r="R51" s="3">
        <v>0.0795</v>
      </c>
      <c r="S51" s="3">
        <v>0.0795</v>
      </c>
      <c r="T51" s="3">
        <v>0.0795</v>
      </c>
      <c r="U51" s="3">
        <v>0.0795</v>
      </c>
      <c r="V51" s="3">
        <v>0.0795</v>
      </c>
      <c r="W51" s="4">
        <v>0.0795</v>
      </c>
    </row>
    <row r="52" spans="1:23" ht="90">
      <c r="A52" s="6" t="str">
        <f>"9.6.1"</f>
        <v>9.6.1</v>
      </c>
      <c r="B52" s="18" t="s">
        <v>79</v>
      </c>
      <c r="C52" s="14">
        <v>0.0853</v>
      </c>
      <c r="D52" s="3">
        <v>0.0855</v>
      </c>
      <c r="E52" s="3">
        <v>0.0633</v>
      </c>
      <c r="F52" s="3">
        <v>0.081</v>
      </c>
      <c r="G52" s="3">
        <v>0.0882</v>
      </c>
      <c r="H52" s="3">
        <v>0.0872</v>
      </c>
      <c r="I52" s="3">
        <v>0.0872</v>
      </c>
      <c r="J52" s="3">
        <v>0.0872</v>
      </c>
      <c r="K52" s="3">
        <v>0.0872</v>
      </c>
      <c r="L52" s="3">
        <v>0.09</v>
      </c>
      <c r="M52" s="3">
        <v>0.0874</v>
      </c>
      <c r="N52" s="3">
        <v>0.0848</v>
      </c>
      <c r="O52" s="3">
        <v>0.0795</v>
      </c>
      <c r="P52" s="3">
        <v>0.0795</v>
      </c>
      <c r="Q52" s="3">
        <v>0.0795</v>
      </c>
      <c r="R52" s="3">
        <v>0.0795</v>
      </c>
      <c r="S52" s="3">
        <v>0.0795</v>
      </c>
      <c r="T52" s="3">
        <v>0.0795</v>
      </c>
      <c r="U52" s="3">
        <v>0.0795</v>
      </c>
      <c r="V52" s="3">
        <v>0.0795</v>
      </c>
      <c r="W52" s="4">
        <v>0.0795</v>
      </c>
    </row>
    <row r="53" spans="1:23" ht="102.75">
      <c r="A53" s="6" t="str">
        <f>"9.7"</f>
        <v>9.7</v>
      </c>
      <c r="B53" s="18" t="s">
        <v>80</v>
      </c>
      <c r="C53" s="13">
        <v>139</v>
      </c>
      <c r="D53" s="11">
        <v>297</v>
      </c>
      <c r="E53" s="11">
        <v>52</v>
      </c>
      <c r="F53" s="11">
        <v>189</v>
      </c>
      <c r="G53" s="11">
        <v>544</v>
      </c>
      <c r="H53" s="11">
        <v>556</v>
      </c>
      <c r="I53" s="11">
        <v>562</v>
      </c>
      <c r="J53" s="11">
        <v>567</v>
      </c>
      <c r="K53" s="11">
        <v>573</v>
      </c>
      <c r="L53" s="11">
        <v>703</v>
      </c>
      <c r="M53" s="11">
        <v>681</v>
      </c>
      <c r="N53" s="11">
        <v>658</v>
      </c>
      <c r="O53" s="11">
        <v>491</v>
      </c>
      <c r="P53" s="11">
        <v>502</v>
      </c>
      <c r="Q53" s="11">
        <v>790</v>
      </c>
      <c r="R53" s="11">
        <v>790</v>
      </c>
      <c r="S53" s="11">
        <v>790</v>
      </c>
      <c r="T53" s="11">
        <v>790</v>
      </c>
      <c r="U53" s="11">
        <v>791</v>
      </c>
      <c r="V53" s="11">
        <v>791</v>
      </c>
      <c r="W53" s="20">
        <v>791</v>
      </c>
    </row>
    <row r="54" spans="1:23" ht="102.75">
      <c r="A54" s="6" t="str">
        <f>"9.7.1"</f>
        <v>9.7.1</v>
      </c>
      <c r="B54" s="18" t="s">
        <v>81</v>
      </c>
      <c r="C54" s="13">
        <v>139</v>
      </c>
      <c r="D54" s="11">
        <v>297</v>
      </c>
      <c r="E54" s="11">
        <v>52</v>
      </c>
      <c r="F54" s="11">
        <v>189</v>
      </c>
      <c r="G54" s="11">
        <v>544</v>
      </c>
      <c r="H54" s="11">
        <v>556</v>
      </c>
      <c r="I54" s="11">
        <v>562</v>
      </c>
      <c r="J54" s="11">
        <v>567</v>
      </c>
      <c r="K54" s="11">
        <v>573</v>
      </c>
      <c r="L54" s="11">
        <v>703</v>
      </c>
      <c r="M54" s="11">
        <v>681</v>
      </c>
      <c r="N54" s="11">
        <v>658</v>
      </c>
      <c r="O54" s="11">
        <v>491</v>
      </c>
      <c r="P54" s="11">
        <v>502</v>
      </c>
      <c r="Q54" s="11">
        <v>790</v>
      </c>
      <c r="R54" s="11">
        <v>790</v>
      </c>
      <c r="S54" s="11">
        <v>790</v>
      </c>
      <c r="T54" s="11">
        <v>790</v>
      </c>
      <c r="U54" s="11">
        <v>791</v>
      </c>
      <c r="V54" s="11">
        <v>791</v>
      </c>
      <c r="W54" s="20">
        <v>791</v>
      </c>
    </row>
    <row r="55" spans="1:23" ht="26.25">
      <c r="A55" s="6">
        <v>10</v>
      </c>
      <c r="B55" s="18" t="s">
        <v>82</v>
      </c>
      <c r="C55" s="13">
        <v>0</v>
      </c>
      <c r="D55" s="11">
        <v>2069293</v>
      </c>
      <c r="E55" s="11">
        <v>2219293</v>
      </c>
      <c r="F55" s="11">
        <v>2453141</v>
      </c>
      <c r="G55" s="11">
        <v>1258469</v>
      </c>
      <c r="H55" s="11">
        <v>1188469</v>
      </c>
      <c r="I55" s="11">
        <v>1188469</v>
      </c>
      <c r="J55" s="11">
        <v>1188469</v>
      </c>
      <c r="K55" s="11">
        <v>1198469</v>
      </c>
      <c r="L55" s="11">
        <v>768469</v>
      </c>
      <c r="M55" s="11">
        <v>768469</v>
      </c>
      <c r="N55" s="11">
        <v>768469</v>
      </c>
      <c r="O55" s="11">
        <v>1278269</v>
      </c>
      <c r="P55" s="11">
        <v>1257149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20">
        <v>0</v>
      </c>
    </row>
    <row r="56" spans="1:23" ht="26.25">
      <c r="A56" s="6" t="str">
        <f>"10.1"</f>
        <v>10.1</v>
      </c>
      <c r="B56" s="18" t="s">
        <v>83</v>
      </c>
      <c r="C56" s="13">
        <v>0</v>
      </c>
      <c r="D56" s="11">
        <v>1960624</v>
      </c>
      <c r="E56" s="11">
        <v>1960624</v>
      </c>
      <c r="F56" s="11">
        <v>1934672</v>
      </c>
      <c r="G56" s="11">
        <v>740000</v>
      </c>
      <c r="H56" s="11">
        <v>670000</v>
      </c>
      <c r="I56" s="11">
        <v>670000</v>
      </c>
      <c r="J56" s="11">
        <v>670000</v>
      </c>
      <c r="K56" s="11">
        <v>675541.65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20">
        <v>0</v>
      </c>
    </row>
    <row r="57" spans="1:23" ht="26.25">
      <c r="A57" s="6">
        <v>11</v>
      </c>
      <c r="B57" s="18" t="s">
        <v>84</v>
      </c>
      <c r="C57" s="13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20">
        <v>0</v>
      </c>
    </row>
    <row r="58" spans="1:23" ht="26.25">
      <c r="A58" s="6" t="str">
        <f>"11.1"</f>
        <v>11.1</v>
      </c>
      <c r="B58" s="18" t="s">
        <v>85</v>
      </c>
      <c r="C58" s="13">
        <v>18753690</v>
      </c>
      <c r="D58" s="11">
        <v>18500000</v>
      </c>
      <c r="E58" s="11">
        <v>18500000</v>
      </c>
      <c r="F58" s="11">
        <v>18500000</v>
      </c>
      <c r="G58" s="11">
        <v>18500000</v>
      </c>
      <c r="H58" s="11">
        <v>18500000</v>
      </c>
      <c r="I58" s="11">
        <v>18500000</v>
      </c>
      <c r="J58" s="11">
        <v>18500000</v>
      </c>
      <c r="K58" s="11">
        <v>18500000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20">
        <v>0</v>
      </c>
    </row>
    <row r="59" spans="1:23" ht="26.25">
      <c r="A59" s="6" t="str">
        <f>"11.2"</f>
        <v>11.2</v>
      </c>
      <c r="B59" s="18" t="s">
        <v>86</v>
      </c>
      <c r="C59" s="13">
        <v>6025710</v>
      </c>
      <c r="D59" s="11">
        <v>4500000</v>
      </c>
      <c r="E59" s="11">
        <v>4500000</v>
      </c>
      <c r="F59" s="11">
        <v>4500000</v>
      </c>
      <c r="G59" s="11">
        <v>4500000</v>
      </c>
      <c r="H59" s="11">
        <v>4500000</v>
      </c>
      <c r="I59" s="11">
        <v>4500000</v>
      </c>
      <c r="J59" s="11">
        <v>4500000</v>
      </c>
      <c r="K59" s="11">
        <v>4500000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20">
        <v>0</v>
      </c>
    </row>
    <row r="60" spans="1:23" ht="26.25">
      <c r="A60" s="6" t="str">
        <f>"11.3"</f>
        <v>11.3</v>
      </c>
      <c r="B60" s="18" t="s">
        <v>87</v>
      </c>
      <c r="C60" s="13">
        <v>2119070</v>
      </c>
      <c r="D60" s="11">
        <v>1504500</v>
      </c>
      <c r="E60" s="11">
        <v>4500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20">
        <v>0</v>
      </c>
    </row>
    <row r="61" spans="1:23" ht="15">
      <c r="A61" s="6" t="str">
        <f>"11.3.1"</f>
        <v>11.3.1</v>
      </c>
      <c r="B61" s="18" t="s">
        <v>88</v>
      </c>
      <c r="C61" s="13">
        <v>119070</v>
      </c>
      <c r="D61" s="11">
        <v>4500</v>
      </c>
      <c r="E61" s="11">
        <v>4500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20">
        <v>0</v>
      </c>
    </row>
    <row r="62" spans="1:23" ht="15">
      <c r="A62" s="6" t="str">
        <f>"11.3.2"</f>
        <v>11.3.2</v>
      </c>
      <c r="B62" s="18" t="s">
        <v>89</v>
      </c>
      <c r="C62" s="13">
        <v>2000000</v>
      </c>
      <c r="D62" s="11">
        <v>1500000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20">
        <v>0</v>
      </c>
    </row>
    <row r="63" spans="1:23" ht="15">
      <c r="A63" s="6" t="str">
        <f>"11.4"</f>
        <v>11.4</v>
      </c>
      <c r="B63" s="18" t="s">
        <v>90</v>
      </c>
      <c r="C63" s="13">
        <v>3760000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20">
        <v>0</v>
      </c>
    </row>
    <row r="64" spans="1:23" ht="15">
      <c r="A64" s="6" t="str">
        <f>"11.5"</f>
        <v>11.5</v>
      </c>
      <c r="B64" s="18" t="s">
        <v>91</v>
      </c>
      <c r="C64" s="13">
        <v>2817634</v>
      </c>
      <c r="D64" s="11">
        <v>1277376</v>
      </c>
      <c r="E64" s="11">
        <v>1277376</v>
      </c>
      <c r="F64" s="11">
        <v>1163288</v>
      </c>
      <c r="G64" s="11">
        <v>2357960</v>
      </c>
      <c r="H64" s="11">
        <v>2427960</v>
      </c>
      <c r="I64" s="11">
        <v>2427960</v>
      </c>
      <c r="J64" s="11">
        <v>2427960</v>
      </c>
      <c r="K64" s="11">
        <v>2295722.35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20">
        <v>0</v>
      </c>
    </row>
    <row r="65" spans="1:23" ht="15">
      <c r="A65" s="6" t="str">
        <f>"11.6"</f>
        <v>11.6</v>
      </c>
      <c r="B65" s="18" t="s">
        <v>92</v>
      </c>
      <c r="C65" s="13">
        <v>100000</v>
      </c>
      <c r="D65" s="11">
        <v>100000</v>
      </c>
      <c r="E65" s="11">
        <v>100000</v>
      </c>
      <c r="F65" s="11">
        <v>100000</v>
      </c>
      <c r="G65" s="11">
        <v>100000</v>
      </c>
      <c r="H65" s="11">
        <v>100000</v>
      </c>
      <c r="I65" s="11">
        <v>100000</v>
      </c>
      <c r="J65" s="11">
        <v>100000</v>
      </c>
      <c r="K65" s="11">
        <v>100000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20">
        <v>0</v>
      </c>
    </row>
    <row r="66" spans="1:23" ht="39">
      <c r="A66" s="6">
        <v>12</v>
      </c>
      <c r="B66" s="18" t="s">
        <v>93</v>
      </c>
      <c r="C66" s="13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20">
        <v>0</v>
      </c>
    </row>
    <row r="67" spans="1:23" ht="39">
      <c r="A67" s="6" t="str">
        <f>"12.1"</f>
        <v>12.1</v>
      </c>
      <c r="B67" s="18" t="s">
        <v>94</v>
      </c>
      <c r="C67" s="13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20">
        <v>0</v>
      </c>
    </row>
    <row r="68" spans="1:23" ht="26.25">
      <c r="A68" s="6" t="str">
        <f>"12.1.1"</f>
        <v>12.1.1</v>
      </c>
      <c r="B68" s="18" t="s">
        <v>95</v>
      </c>
      <c r="C68" s="13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20">
        <v>0</v>
      </c>
    </row>
    <row r="69" spans="1:23" ht="51.75">
      <c r="A69" s="6" t="s">
        <v>96</v>
      </c>
      <c r="B69" s="18" t="s">
        <v>97</v>
      </c>
      <c r="C69" s="13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20">
        <v>0</v>
      </c>
    </row>
    <row r="70" spans="1:23" ht="51.75">
      <c r="A70" s="6" t="str">
        <f>"12.2"</f>
        <v>12.2</v>
      </c>
      <c r="B70" s="18" t="s">
        <v>98</v>
      </c>
      <c r="C70" s="13">
        <v>800000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20">
        <v>0</v>
      </c>
    </row>
    <row r="71" spans="1:23" ht="26.25">
      <c r="A71" s="6" t="str">
        <f>"12.2.1"</f>
        <v>12.2.1</v>
      </c>
      <c r="B71" s="18" t="s">
        <v>99</v>
      </c>
      <c r="C71" s="13">
        <v>800000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20">
        <v>0</v>
      </c>
    </row>
    <row r="72" spans="1:23" ht="51.75">
      <c r="A72" s="6" t="s">
        <v>100</v>
      </c>
      <c r="B72" s="18" t="s">
        <v>101</v>
      </c>
      <c r="C72" s="13">
        <v>800000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20">
        <v>0</v>
      </c>
    </row>
    <row r="73" spans="1:23" ht="39">
      <c r="A73" s="6" t="str">
        <f>"12.3"</f>
        <v>12.3</v>
      </c>
      <c r="B73" s="18" t="s">
        <v>102</v>
      </c>
      <c r="C73" s="13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20">
        <v>0</v>
      </c>
    </row>
    <row r="74" spans="1:23" ht="26.25">
      <c r="A74" s="6" t="str">
        <f>"12.3.1"</f>
        <v>12.3.1</v>
      </c>
      <c r="B74" s="18" t="s">
        <v>103</v>
      </c>
      <c r="C74" s="13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20">
        <v>0</v>
      </c>
    </row>
    <row r="75" spans="1:23" ht="64.5">
      <c r="A75" s="6" t="str">
        <f>"12.3.2"</f>
        <v>12.3.2</v>
      </c>
      <c r="B75" s="18" t="s">
        <v>104</v>
      </c>
      <c r="C75" s="13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20">
        <v>0</v>
      </c>
    </row>
    <row r="76" spans="1:23" ht="51.75">
      <c r="A76" s="6" t="str">
        <f>"12.4"</f>
        <v>12.4</v>
      </c>
      <c r="B76" s="18" t="s">
        <v>105</v>
      </c>
      <c r="C76" s="13">
        <v>600000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20">
        <v>0</v>
      </c>
    </row>
    <row r="77" spans="1:23" ht="26.25">
      <c r="A77" s="6" t="str">
        <f>"12.4.1"</f>
        <v>12.4.1</v>
      </c>
      <c r="B77" s="18" t="s">
        <v>106</v>
      </c>
      <c r="C77" s="13">
        <v>300000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20">
        <v>0</v>
      </c>
    </row>
    <row r="78" spans="1:23" ht="64.5">
      <c r="A78" s="6" t="str">
        <f>"12.4.2"</f>
        <v>12.4.2</v>
      </c>
      <c r="B78" s="18" t="s">
        <v>107</v>
      </c>
      <c r="C78" s="13">
        <v>600000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20">
        <v>0</v>
      </c>
    </row>
    <row r="79" spans="1:23" ht="77.25">
      <c r="A79" s="6" t="str">
        <f>"12.5"</f>
        <v>12.5</v>
      </c>
      <c r="B79" s="18" t="s">
        <v>108</v>
      </c>
      <c r="C79" s="13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20">
        <v>0</v>
      </c>
    </row>
    <row r="80" spans="1:23" ht="26.25">
      <c r="A80" s="6" t="str">
        <f>"12.5.1"</f>
        <v>12.5.1</v>
      </c>
      <c r="B80" s="18" t="s">
        <v>109</v>
      </c>
      <c r="C80" s="13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20">
        <v>0</v>
      </c>
    </row>
    <row r="81" spans="1:23" ht="64.5">
      <c r="A81" s="6" t="str">
        <f>"12.6"</f>
        <v>12.6</v>
      </c>
      <c r="B81" s="18" t="s">
        <v>110</v>
      </c>
      <c r="C81" s="13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20">
        <v>0</v>
      </c>
    </row>
    <row r="82" spans="1:23" ht="26.25">
      <c r="A82" s="6" t="str">
        <f>"12.6.1"</f>
        <v>12.6.1</v>
      </c>
      <c r="B82" s="18" t="s">
        <v>109</v>
      </c>
      <c r="C82" s="13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20">
        <v>0</v>
      </c>
    </row>
    <row r="83" spans="1:23" ht="90">
      <c r="A83" s="6" t="str">
        <f>"12.7"</f>
        <v>12.7</v>
      </c>
      <c r="B83" s="18" t="s">
        <v>111</v>
      </c>
      <c r="C83" s="13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20">
        <v>0</v>
      </c>
    </row>
    <row r="84" spans="1:23" ht="26.25">
      <c r="A84" s="6" t="str">
        <f>"12.7.1"</f>
        <v>12.7.1</v>
      </c>
      <c r="B84" s="18" t="s">
        <v>109</v>
      </c>
      <c r="C84" s="13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20">
        <v>0</v>
      </c>
    </row>
    <row r="85" spans="1:23" ht="90">
      <c r="A85" s="6" t="str">
        <f>"12.8"</f>
        <v>12.8</v>
      </c>
      <c r="B85" s="18" t="s">
        <v>112</v>
      </c>
      <c r="C85" s="13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20">
        <v>0</v>
      </c>
    </row>
    <row r="86" spans="1:23" ht="26.25">
      <c r="A86" s="6" t="str">
        <f>"12.8.1"</f>
        <v>12.8.1</v>
      </c>
      <c r="B86" s="18" t="s">
        <v>109</v>
      </c>
      <c r="C86" s="13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20">
        <v>0</v>
      </c>
    </row>
    <row r="87" spans="1:23" ht="51.75">
      <c r="A87" s="6">
        <v>13</v>
      </c>
      <c r="B87" s="18" t="s">
        <v>113</v>
      </c>
      <c r="C87" s="13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20">
        <v>0</v>
      </c>
    </row>
    <row r="88" spans="1:23" ht="64.5">
      <c r="A88" s="6" t="str">
        <f>"13.1"</f>
        <v>13.1</v>
      </c>
      <c r="B88" s="18" t="s">
        <v>114</v>
      </c>
      <c r="C88" s="13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20">
        <v>0</v>
      </c>
    </row>
    <row r="89" spans="1:23" ht="64.5">
      <c r="A89" s="6" t="str">
        <f>"13.2"</f>
        <v>13.2</v>
      </c>
      <c r="B89" s="18" t="s">
        <v>115</v>
      </c>
      <c r="C89" s="13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20">
        <v>0</v>
      </c>
    </row>
    <row r="90" spans="1:23" ht="39">
      <c r="A90" s="6" t="str">
        <f>"13.3"</f>
        <v>13.3</v>
      </c>
      <c r="B90" s="18" t="s">
        <v>116</v>
      </c>
      <c r="C90" s="13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20">
        <v>0</v>
      </c>
    </row>
    <row r="91" spans="1:23" ht="64.5">
      <c r="A91" s="6" t="str">
        <f>"13.4"</f>
        <v>13.4</v>
      </c>
      <c r="B91" s="18" t="s">
        <v>117</v>
      </c>
      <c r="C91" s="13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20">
        <v>0</v>
      </c>
    </row>
    <row r="92" spans="1:23" ht="64.5">
      <c r="A92" s="6" t="str">
        <f>"13.5"</f>
        <v>13.5</v>
      </c>
      <c r="B92" s="18" t="s">
        <v>118</v>
      </c>
      <c r="C92" s="13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20">
        <v>0</v>
      </c>
    </row>
    <row r="93" spans="1:23" ht="64.5">
      <c r="A93" s="6" t="str">
        <f>"13.6"</f>
        <v>13.6</v>
      </c>
      <c r="B93" s="18" t="s">
        <v>119</v>
      </c>
      <c r="C93" s="13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20">
        <v>0</v>
      </c>
    </row>
    <row r="94" spans="1:23" ht="39">
      <c r="A94" s="6" t="str">
        <f>"13.7"</f>
        <v>13.7</v>
      </c>
      <c r="B94" s="18" t="s">
        <v>120</v>
      </c>
      <c r="C94" s="13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20">
        <v>0</v>
      </c>
    </row>
    <row r="95" spans="1:23" ht="15">
      <c r="A95" s="6">
        <v>14</v>
      </c>
      <c r="B95" s="18" t="s">
        <v>121</v>
      </c>
      <c r="C95" s="13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20">
        <v>0</v>
      </c>
    </row>
    <row r="96" spans="1:23" ht="51.75">
      <c r="A96" s="6" t="str">
        <f>"14.1"</f>
        <v>14.1</v>
      </c>
      <c r="B96" s="18" t="s">
        <v>122</v>
      </c>
      <c r="C96" s="13">
        <v>2831594</v>
      </c>
      <c r="D96" s="11">
        <v>1710624</v>
      </c>
      <c r="E96" s="11">
        <v>1710624</v>
      </c>
      <c r="F96" s="11">
        <v>1684672</v>
      </c>
      <c r="G96" s="11">
        <v>490000</v>
      </c>
      <c r="H96" s="11">
        <v>420000</v>
      </c>
      <c r="I96" s="11">
        <v>420000</v>
      </c>
      <c r="J96" s="11">
        <v>420000</v>
      </c>
      <c r="K96" s="11">
        <v>430000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20">
        <v>0</v>
      </c>
    </row>
    <row r="97" spans="1:23" ht="26.25">
      <c r="A97" s="6" t="str">
        <f>"14.2"</f>
        <v>14.2</v>
      </c>
      <c r="B97" s="18" t="s">
        <v>123</v>
      </c>
      <c r="C97" s="13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20">
        <v>0</v>
      </c>
    </row>
    <row r="98" spans="1:23" ht="15">
      <c r="A98" s="6" t="str">
        <f>"14.3"</f>
        <v>14.3</v>
      </c>
      <c r="B98" s="18" t="s">
        <v>124</v>
      </c>
      <c r="C98" s="13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20">
        <v>0</v>
      </c>
    </row>
    <row r="99" spans="1:23" ht="26.25">
      <c r="A99" s="6" t="str">
        <f>"14.3.1"</f>
        <v>14.3.1</v>
      </c>
      <c r="B99" s="18" t="s">
        <v>125</v>
      </c>
      <c r="C99" s="13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20">
        <v>0</v>
      </c>
    </row>
    <row r="100" spans="1:23" ht="39">
      <c r="A100" s="6" t="str">
        <f>"14.3.2"</f>
        <v>14.3.2</v>
      </c>
      <c r="B100" s="18" t="s">
        <v>126</v>
      </c>
      <c r="C100" s="13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20">
        <v>0</v>
      </c>
    </row>
    <row r="101" spans="1:23" ht="26.25">
      <c r="A101" s="6" t="str">
        <f>"14.3.3"</f>
        <v>14.3.3</v>
      </c>
      <c r="B101" s="18" t="s">
        <v>127</v>
      </c>
      <c r="C101" s="13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20">
        <v>0</v>
      </c>
    </row>
    <row r="102" spans="1:23" ht="39.75" thickBot="1">
      <c r="A102" s="7" t="str">
        <f>"14.4"</f>
        <v>14.4</v>
      </c>
      <c r="B102" s="19" t="s">
        <v>128</v>
      </c>
      <c r="C102" s="15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21">
        <v>0</v>
      </c>
    </row>
    <row r="106" ht="15">
      <c r="P106" t="s">
        <v>129</v>
      </c>
    </row>
  </sheetData>
  <sheetProtection/>
  <printOptions/>
  <pageMargins left="0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agnieszka.cieslarska</dc:creator>
  <cp:keywords/>
  <dc:description/>
  <cp:lastModifiedBy>Administrator</cp:lastModifiedBy>
  <cp:lastPrinted>2016-01-08T10:29:28Z</cp:lastPrinted>
  <dcterms:created xsi:type="dcterms:W3CDTF">2016-01-07T18:46:45Z</dcterms:created>
  <dcterms:modified xsi:type="dcterms:W3CDTF">2016-01-15T13:20:13Z</dcterms:modified>
  <cp:category/>
  <cp:version/>
  <cp:contentType/>
  <cp:contentStatus/>
</cp:coreProperties>
</file>